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D18A540-7368-4EB7-936C-2150BF19C1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tes Calculator" sheetId="6" r:id="rId1"/>
    <sheet name="Tables" sheetId="4" state="hidden" r:id="rId2"/>
  </sheets>
  <definedNames>
    <definedName name="Add_Garbage">Tables!$A$22:$U$26</definedName>
    <definedName name="Add_Recycle">Tables!$A$28:$U$32</definedName>
    <definedName name="Ordinary_Rates">Tables!$A$4:$I$13</definedName>
    <definedName name="Pensioner">Tables!$A$41:$U$42</definedName>
    <definedName name="Sewer">Tables!$A$34:$U$38</definedName>
    <definedName name="Waste_Mgmt">Tables!$A$15:$U$20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4" l="1"/>
  <c r="D31" i="4"/>
  <c r="D26" i="4"/>
  <c r="D25" i="4"/>
  <c r="D30" i="4"/>
  <c r="D24" i="4"/>
  <c r="AI8" i="6" l="1"/>
  <c r="J8" i="6" l="1"/>
  <c r="D8" i="6"/>
  <c r="F8" i="6"/>
  <c r="Z8" i="6" l="1"/>
  <c r="AH8" i="6" s="1"/>
  <c r="AI11" i="6"/>
  <c r="AH11" i="6"/>
  <c r="P8" i="6"/>
  <c r="V8" i="6"/>
  <c r="AD8" i="6" l="1"/>
  <c r="B8" i="6" s="1"/>
</calcChain>
</file>

<file path=xl/sharedStrings.xml><?xml version="1.0" encoding="utf-8"?>
<sst xmlns="http://schemas.openxmlformats.org/spreadsheetml/2006/main" count="61" uniqueCount="54">
  <si>
    <t xml:space="preserve">2026/2027 Comparative Rates Calculator </t>
  </si>
  <si>
    <r>
      <rPr>
        <b/>
        <sz val="11"/>
        <color indexed="10"/>
        <rFont val="Calibri"/>
        <family val="2"/>
      </rPr>
      <t>Instructions to determine your Indicative Rates:</t>
    </r>
    <r>
      <rPr>
        <b/>
        <sz val="8"/>
        <color indexed="10"/>
        <rFont val="Calibri"/>
        <family val="2"/>
      </rPr>
      <t xml:space="preserve">
  </t>
    </r>
    <r>
      <rPr>
        <b/>
        <sz val="11"/>
        <color indexed="10"/>
        <rFont val="Calibri"/>
        <family val="2"/>
      </rPr>
      <t xml:space="preserve">
</t>
    </r>
    <r>
      <rPr>
        <sz val="11"/>
        <color indexed="8"/>
        <rFont val="Arial"/>
        <family val="2"/>
      </rPr>
      <t>1.   Enter the Land Value for your property in the first column (refer to your Rates Notice or VG Notice of this Valuation)</t>
    </r>
    <r>
      <rPr>
        <b/>
        <sz val="11"/>
        <color indexed="10"/>
        <rFont val="Arial"/>
        <family val="2"/>
      </rPr>
      <t xml:space="preserve">
</t>
    </r>
    <r>
      <rPr>
        <sz val="11"/>
        <color indexed="8"/>
        <rFont val="Arial"/>
        <family val="2"/>
      </rPr>
      <t>2.   Select the Rate Category of your property from the first drop down box (Ordinary Rates)
3.   Select the appropriate option in each of the remaining drop-down boxes based upon services provided</t>
    </r>
  </si>
  <si>
    <r>
      <t xml:space="preserve">Your Land Valuation
</t>
    </r>
    <r>
      <rPr>
        <b/>
        <sz val="8"/>
        <color indexed="9"/>
        <rFont val="Arial"/>
        <family val="2"/>
      </rPr>
      <t xml:space="preserve">(Please use your new valuation notice)
</t>
    </r>
  </si>
  <si>
    <t>Ordinary Rates</t>
  </si>
  <si>
    <t>Waste Management Charges Including Waste Levy</t>
  </si>
  <si>
    <t>Additional Garbage
Charge</t>
  </si>
  <si>
    <t>Additional Recycling
Charge</t>
  </si>
  <si>
    <t>Sewerage Service Connection Type
Including Future Sewerage Infrastructure Subsidy Charge</t>
  </si>
  <si>
    <t>Statutory Pension Rebate</t>
  </si>
  <si>
    <t>Base Rate</t>
  </si>
  <si>
    <t>Ad-valorem Rate</t>
  </si>
  <si>
    <r>
      <t>Total
Rates and Services</t>
    </r>
    <r>
      <rPr>
        <sz val="10"/>
        <rFont val="Arial"/>
        <family val="2"/>
      </rPr>
      <t xml:space="preserve"> (All)</t>
    </r>
    <r>
      <rPr>
        <b/>
        <sz val="10"/>
        <rFont val="Arial"/>
        <family val="2"/>
      </rPr>
      <t xml:space="preserve">
</t>
    </r>
  </si>
  <si>
    <t>Rates and Services</t>
  </si>
  <si>
    <t>Rates Payable 
2026/27</t>
  </si>
  <si>
    <t>Base Rate
($)</t>
  </si>
  <si>
    <t>Ad-valorem
(cents in $)</t>
  </si>
  <si>
    <t>Residential - Ordinary Rate</t>
  </si>
  <si>
    <t>Residential Subcategory - Blayney and Carcoar</t>
  </si>
  <si>
    <t>Residential Subcategory - Millthorpe</t>
  </si>
  <si>
    <t>Farmland - Ordinary Rate</t>
  </si>
  <si>
    <t>Business - Ordinary Rate</t>
  </si>
  <si>
    <t>Business - Blayney</t>
  </si>
  <si>
    <t>Business - Millthorpe, Carcoar</t>
  </si>
  <si>
    <t>Mining</t>
  </si>
  <si>
    <t>Mining - Gold</t>
  </si>
  <si>
    <t>Mining - Gold/Copper Combined</t>
  </si>
  <si>
    <t>Waste Management Charge inc Levy</t>
  </si>
  <si>
    <t xml:space="preserve">Not applicable </t>
  </si>
  <si>
    <t>Domestic Waste</t>
  </si>
  <si>
    <t>Domestic Waste - Availability</t>
  </si>
  <si>
    <t>Non-Domestic Waste</t>
  </si>
  <si>
    <t>Non-Domestic Waste - Availability</t>
  </si>
  <si>
    <t>Non-Domestic for Charity and Not for Profit Organisations</t>
  </si>
  <si>
    <t>Additional Garbage Charge</t>
  </si>
  <si>
    <t>None</t>
  </si>
  <si>
    <t>1 Extra Bin</t>
  </si>
  <si>
    <t>2 Exra Bins</t>
  </si>
  <si>
    <t>3 Extra Bins</t>
  </si>
  <si>
    <t>4 Extra Bins</t>
  </si>
  <si>
    <t>Additional Recycling Charge</t>
  </si>
  <si>
    <t>Sewer Charges inc Future Sewerage Infrastructure Subsidy Charge</t>
  </si>
  <si>
    <t>Blayney</t>
  </si>
  <si>
    <t>Millthorpe</t>
  </si>
  <si>
    <t>Not Applicable</t>
  </si>
  <si>
    <t>Residential - Connected</t>
  </si>
  <si>
    <t>Residential - Vacant</t>
  </si>
  <si>
    <t>Non-Residential - Vacant</t>
  </si>
  <si>
    <t>All Other - Contact Council</t>
  </si>
  <si>
    <t>Contact Council for Non-Res Sewer Calc.</t>
  </si>
  <si>
    <t>Statutory Pensioner Rebate</t>
  </si>
  <si>
    <t>Rates</t>
  </si>
  <si>
    <t>Sewer</t>
  </si>
  <si>
    <t>No Rebate</t>
  </si>
  <si>
    <t>Yes - Pensioner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</si>
</sst>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* #,##0.000000_-;\-* #,##0.000000_-;_-* &quot;-&quot;??_-;_-@_-"/>
    <numFmt numFmtId="166" formatCode="#,##0.00;[Red]\(#,##0.00\)"/>
    <numFmt numFmtId="167" formatCode="#,##0.000000_ ;\-#,##0.000000\ 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indexed="9"/>
      <name val="Arial"/>
      <family val="2"/>
    </font>
    <font>
      <b/>
      <sz val="11"/>
      <color indexed="10"/>
      <name val="Arial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8"/>
      <color indexed="10"/>
      <name val="Calibri"/>
      <family val="2"/>
    </font>
    <font>
      <sz val="10"/>
      <color rgb="FFCCFFCC"/>
      <name val="Arial"/>
      <family val="2"/>
    </font>
    <font>
      <b/>
      <sz val="10"/>
      <color rgb="FFCCFFCC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i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0" tint="-0.34998626667073579"/>
      <name val="Arial"/>
      <family val="2"/>
    </font>
    <font>
      <b/>
      <sz val="18"/>
      <color rgb="FF0070C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5">
    <border>
      <left/>
      <right/>
      <top/>
      <bottom/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thin">
        <color theme="2" tint="-0.24994659260841701"/>
      </bottom>
      <diagonal/>
    </border>
    <border>
      <left/>
      <right style="thin">
        <color theme="0"/>
      </right>
      <top/>
      <bottom/>
      <diagonal/>
    </border>
    <border>
      <left style="medium">
        <color theme="2" tint="-0.24994659260841701"/>
      </left>
      <right style="medium">
        <color theme="2" tint="-0.24994659260841701"/>
      </right>
      <top style="thin">
        <color theme="2" tint="-0.24994659260841701"/>
      </top>
      <bottom style="medium">
        <color theme="2" tint="-0.2499465926084170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/>
      <diagonal/>
    </border>
    <border>
      <left style="thick">
        <color theme="1" tint="0.499984740745262"/>
      </left>
      <right style="thick">
        <color theme="1" tint="0.499984740745262"/>
      </right>
      <top/>
      <bottom style="thick">
        <color theme="1" tint="0.499984740745262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164" fontId="1" fillId="0" borderId="0" xfId="1" applyNumberFormat="1" applyFill="1" applyBorder="1" applyProtection="1"/>
    <xf numFmtId="0" fontId="0" fillId="0" borderId="0" xfId="0" applyAlignment="1">
      <alignment horizontal="left" indent="1"/>
    </xf>
    <xf numFmtId="43" fontId="1" fillId="0" borderId="0" xfId="1" applyProtection="1"/>
    <xf numFmtId="165" fontId="0" fillId="0" borderId="0" xfId="1" applyNumberFormat="1" applyFont="1" applyProtection="1"/>
    <xf numFmtId="0" fontId="2" fillId="0" borderId="0" xfId="0" applyFont="1" applyAlignment="1">
      <alignment horizontal="left"/>
    </xf>
    <xf numFmtId="164" fontId="1" fillId="0" borderId="0" xfId="1" applyNumberForma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44" fontId="2" fillId="0" borderId="0" xfId="2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" fillId="0" borderId="0" xfId="1" applyNumberFormat="1" applyBorder="1" applyProtection="1"/>
    <xf numFmtId="164" fontId="1" fillId="0" borderId="0" xfId="1" applyNumberFormat="1" applyBorder="1" applyAlignment="1" applyProtection="1">
      <alignment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right" vertical="center"/>
    </xf>
    <xf numFmtId="6" fontId="16" fillId="0" borderId="1" xfId="2" applyNumberFormat="1" applyFont="1" applyFill="1" applyBorder="1" applyAlignment="1" applyProtection="1">
      <alignment horizontal="center" vertical="center"/>
      <protection locked="0"/>
    </xf>
    <xf numFmtId="6" fontId="16" fillId="0" borderId="2" xfId="2" applyNumberFormat="1" applyFont="1" applyFill="1" applyBorder="1" applyAlignment="1" applyProtection="1">
      <alignment horizontal="center" vertical="center"/>
      <protection locked="0"/>
    </xf>
    <xf numFmtId="164" fontId="11" fillId="0" borderId="0" xfId="1" applyNumberFormat="1" applyFont="1" applyFill="1" applyBorder="1" applyAlignment="1" applyProtection="1">
      <alignment horizontal="center" vertical="center"/>
      <protection locked="0"/>
    </xf>
    <xf numFmtId="164" fontId="17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wrapText="1"/>
    </xf>
    <xf numFmtId="43" fontId="1" fillId="0" borderId="0" xfId="1" applyFont="1" applyAlignment="1" applyProtection="1">
      <alignment horizontal="center"/>
    </xf>
    <xf numFmtId="165" fontId="1" fillId="0" borderId="0" xfId="1" applyNumberFormat="1" applyFont="1" applyProtection="1"/>
    <xf numFmtId="0" fontId="2" fillId="0" borderId="0" xfId="0" applyFont="1" applyAlignment="1">
      <alignment horizontal="left" indent="1"/>
    </xf>
    <xf numFmtId="0" fontId="1" fillId="0" borderId="0" xfId="0" applyFont="1"/>
    <xf numFmtId="43" fontId="1" fillId="0" borderId="0" xfId="1" applyFont="1" applyProtection="1"/>
    <xf numFmtId="43" fontId="1" fillId="0" borderId="0" xfId="1" applyFont="1"/>
    <xf numFmtId="2" fontId="0" fillId="0" borderId="0" xfId="0" applyNumberFormat="1"/>
    <xf numFmtId="167" fontId="0" fillId="0" borderId="0" xfId="1" applyNumberFormat="1" applyFont="1" applyProtection="1"/>
    <xf numFmtId="167" fontId="1" fillId="0" borderId="0" xfId="1" applyNumberFormat="1" applyFont="1" applyProtection="1"/>
    <xf numFmtId="0" fontId="0" fillId="0" borderId="0" xfId="0" applyAlignment="1" applyProtection="1">
      <alignment vertical="center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6" fontId="12" fillId="0" borderId="0" xfId="2" applyNumberFormat="1" applyFont="1" applyFill="1" applyBorder="1" applyAlignment="1" applyProtection="1">
      <alignment vertical="center"/>
      <protection locked="0"/>
    </xf>
    <xf numFmtId="164" fontId="11" fillId="0" borderId="0" xfId="1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ill="1" applyBorder="1" applyAlignment="1" applyProtection="1">
      <alignment vertical="center"/>
      <protection locked="0"/>
    </xf>
    <xf numFmtId="2" fontId="2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4" fillId="6" borderId="0" xfId="0" applyFont="1" applyFill="1" applyAlignment="1" applyProtection="1">
      <alignment horizontal="right" vertical="center"/>
      <protection locked="0"/>
    </xf>
    <xf numFmtId="0" fontId="1" fillId="6" borderId="0" xfId="0" applyFont="1" applyFill="1" applyAlignment="1" applyProtection="1">
      <alignment horizontal="right" vertical="center"/>
      <protection locked="0"/>
    </xf>
    <xf numFmtId="166" fontId="1" fillId="5" borderId="4" xfId="0" applyNumberFormat="1" applyFont="1" applyFill="1" applyBorder="1" applyAlignment="1" applyProtection="1">
      <alignment horizontal="center" vertical="center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43" fontId="4" fillId="0" borderId="0" xfId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right" vertical="center"/>
      <protection locked="0"/>
    </xf>
    <xf numFmtId="0" fontId="2" fillId="6" borderId="0" xfId="0" applyFont="1" applyFill="1" applyAlignment="1" applyProtection="1">
      <alignment horizontal="center" vertical="center" wrapText="1"/>
      <protection locked="0"/>
    </xf>
    <xf numFmtId="0" fontId="2" fillId="6" borderId="0" xfId="0" applyFont="1" applyFill="1" applyAlignment="1" applyProtection="1">
      <alignment vertical="center"/>
      <protection locked="0"/>
    </xf>
    <xf numFmtId="43" fontId="2" fillId="6" borderId="0" xfId="1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2" fillId="6" borderId="0" xfId="0" applyNumberFormat="1" applyFont="1" applyFill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horizontal="right" vertical="center"/>
      <protection locked="0"/>
    </xf>
    <xf numFmtId="0" fontId="16" fillId="6" borderId="0" xfId="0" applyFont="1" applyFill="1" applyProtection="1">
      <protection locked="0"/>
    </xf>
    <xf numFmtId="164" fontId="1" fillId="6" borderId="0" xfId="1" applyNumberFormat="1" applyFill="1" applyBorder="1" applyAlignment="1" applyProtection="1">
      <protection locked="0"/>
    </xf>
    <xf numFmtId="43" fontId="1" fillId="6" borderId="0" xfId="1" applyFill="1" applyBorder="1" applyAlignment="1" applyProtection="1">
      <protection locked="0"/>
    </xf>
    <xf numFmtId="0" fontId="0" fillId="0" borderId="0" xfId="0" applyProtection="1">
      <protection locked="0"/>
    </xf>
    <xf numFmtId="0" fontId="4" fillId="6" borderId="0" xfId="1" applyNumberFormat="1" applyFont="1" applyFill="1" applyBorder="1" applyAlignment="1" applyProtection="1">
      <alignment vertical="center" wrapText="1"/>
      <protection locked="0"/>
    </xf>
    <xf numFmtId="164" fontId="1" fillId="0" borderId="0" xfId="1" applyNumberFormat="1" applyBorder="1" applyProtection="1">
      <protection locked="0"/>
    </xf>
    <xf numFmtId="164" fontId="1" fillId="0" borderId="0" xfId="1" applyNumberFormat="1" applyFill="1" applyBorder="1" applyProtection="1">
      <protection locked="0"/>
    </xf>
    <xf numFmtId="0" fontId="4" fillId="0" borderId="0" xfId="1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43" fontId="1" fillId="0" borderId="0" xfId="1" applyProtection="1">
      <protection locked="0"/>
    </xf>
    <xf numFmtId="165" fontId="1" fillId="0" borderId="0" xfId="1" applyNumberFormat="1" applyFont="1" applyProtection="1">
      <protection locked="0"/>
    </xf>
    <xf numFmtId="0" fontId="2" fillId="0" borderId="0" xfId="0" applyFont="1" applyProtection="1">
      <protection locked="0"/>
    </xf>
    <xf numFmtId="43" fontId="20" fillId="0" borderId="0" xfId="1" applyFont="1" applyProtection="1"/>
    <xf numFmtId="0" fontId="20" fillId="0" borderId="0" xfId="0" applyFont="1"/>
    <xf numFmtId="0" fontId="1" fillId="0" borderId="0" xfId="0" applyFont="1" applyAlignment="1" applyProtection="1">
      <alignment vertical="center"/>
      <protection locked="0"/>
    </xf>
    <xf numFmtId="43" fontId="1" fillId="0" borderId="0" xfId="1" applyFont="1" applyFill="1" applyBorder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6" borderId="0" xfId="1" quotePrefix="1" applyNumberFormat="1" applyFont="1" applyFill="1" applyBorder="1" applyAlignment="1" applyProtection="1">
      <alignment horizontal="left" vertical="center" wrapText="1"/>
      <protection locked="0"/>
    </xf>
    <xf numFmtId="0" fontId="1" fillId="6" borderId="0" xfId="1" applyNumberFormat="1" applyFont="1" applyFill="1" applyBorder="1" applyAlignment="1" applyProtection="1">
      <alignment horizontal="left" vertical="center" wrapText="1"/>
      <protection locked="0"/>
    </xf>
    <xf numFmtId="2" fontId="4" fillId="6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3" fontId="2" fillId="6" borderId="0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2" fontId="1" fillId="6" borderId="0" xfId="0" applyNumberFormat="1" applyFont="1" applyFill="1" applyAlignment="1" applyProtection="1">
      <alignment horizontal="center" vertical="center"/>
      <protection locked="0"/>
    </xf>
    <xf numFmtId="2" fontId="1" fillId="5" borderId="8" xfId="0" applyNumberFormat="1" applyFont="1" applyFill="1" applyBorder="1" applyAlignment="1" applyProtection="1">
      <alignment horizontal="center" vertical="center"/>
      <protection locked="0"/>
    </xf>
    <xf numFmtId="2" fontId="1" fillId="5" borderId="9" xfId="0" applyNumberFormat="1" applyFont="1" applyFill="1" applyBorder="1" applyAlignment="1" applyProtection="1">
      <alignment horizontal="center" vertical="center"/>
      <protection locked="0"/>
    </xf>
    <xf numFmtId="2" fontId="1" fillId="5" borderId="10" xfId="0" applyNumberFormat="1" applyFont="1" applyFill="1" applyBorder="1" applyAlignment="1" applyProtection="1">
      <alignment horizontal="center" vertical="center"/>
      <protection locked="0"/>
    </xf>
    <xf numFmtId="2" fontId="1" fillId="5" borderId="11" xfId="0" applyNumberFormat="1" applyFont="1" applyFill="1" applyBorder="1" applyAlignment="1" applyProtection="1">
      <alignment horizontal="center" vertical="center"/>
      <protection locked="0"/>
    </xf>
    <xf numFmtId="43" fontId="1" fillId="0" borderId="0" xfId="1" applyFont="1" applyFill="1" applyBorder="1" applyAlignment="1" applyProtection="1">
      <alignment horizontal="left" vertical="center" indent="2"/>
      <protection locked="0"/>
    </xf>
    <xf numFmtId="0" fontId="13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13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0" xfId="0" applyFont="1" applyFill="1" applyAlignment="1" applyProtection="1">
      <alignment horizontal="center" vertical="center" wrapText="1"/>
      <protection locked="0"/>
    </xf>
    <xf numFmtId="164" fontId="1" fillId="0" borderId="0" xfId="1" applyNumberFormat="1" applyBorder="1" applyAlignment="1" applyProtection="1">
      <alignment horizontal="center" vertical="center"/>
      <protection locked="0"/>
    </xf>
    <xf numFmtId="164" fontId="1" fillId="0" borderId="0" xfId="1" applyNumberFormat="1" applyFill="1" applyBorder="1" applyAlignment="1" applyProtection="1">
      <alignment horizontal="center" vertical="center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 wrapText="1"/>
      <protection locked="0"/>
    </xf>
    <xf numFmtId="44" fontId="18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4" fillId="5" borderId="0" xfId="0" applyNumberFormat="1" applyFont="1" applyFill="1" applyAlignment="1" applyProtection="1">
      <alignment horizontal="center" vertical="center"/>
      <protection locked="0"/>
    </xf>
    <xf numFmtId="0" fontId="11" fillId="4" borderId="0" xfId="0" applyFont="1" applyFill="1" applyAlignment="1" applyProtection="1">
      <alignment horizontal="center" vertical="center"/>
      <protection locked="0"/>
    </xf>
    <xf numFmtId="164" fontId="11" fillId="4" borderId="0" xfId="1" applyNumberFormat="1" applyFont="1" applyFill="1" applyBorder="1" applyAlignment="1" applyProtection="1">
      <alignment horizontal="center" vertical="center"/>
      <protection locked="0"/>
    </xf>
    <xf numFmtId="164" fontId="17" fillId="4" borderId="0" xfId="1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43" fontId="4" fillId="0" borderId="0" xfId="1" applyFont="1" applyFill="1" applyBorder="1" applyAlignment="1" applyProtection="1">
      <alignment horizontal="center" vertical="center"/>
      <protection locked="0"/>
    </xf>
    <xf numFmtId="166" fontId="1" fillId="5" borderId="4" xfId="0" applyNumberFormat="1" applyFont="1" applyFill="1" applyBorder="1" applyAlignment="1" applyProtection="1">
      <alignment horizontal="center" vertical="center"/>
      <protection locked="0"/>
    </xf>
    <xf numFmtId="166" fontId="1" fillId="6" borderId="4" xfId="0" applyNumberFormat="1" applyFont="1" applyFill="1" applyBorder="1" applyAlignment="1" applyProtection="1">
      <alignment horizontal="center" vertical="center"/>
      <protection locked="0"/>
    </xf>
    <xf numFmtId="43" fontId="1" fillId="0" borderId="0" xfId="1" applyFont="1" applyFill="1" applyBorder="1" applyAlignment="1" applyProtection="1">
      <alignment horizontal="center" vertical="center"/>
      <protection locked="0"/>
    </xf>
    <xf numFmtId="0" fontId="14" fillId="7" borderId="0" xfId="0" applyFont="1" applyFill="1" applyAlignment="1">
      <alignment horizontal="center" vertical="center"/>
    </xf>
    <xf numFmtId="44" fontId="2" fillId="0" borderId="0" xfId="2" applyFont="1" applyAlignment="1" applyProtection="1">
      <alignment horizontal="center" vertical="center" wrapText="1"/>
    </xf>
    <xf numFmtId="44" fontId="2" fillId="0" borderId="0" xfId="2" quotePrefix="1" applyFont="1" applyAlignment="1" applyProtection="1">
      <alignment horizontal="center" vertical="center" wrapText="1"/>
    </xf>
    <xf numFmtId="44" fontId="14" fillId="8" borderId="0" xfId="2" applyFont="1" applyFill="1" applyAlignment="1" applyProtection="1">
      <alignment horizontal="center" vertical="center" wrapText="1"/>
    </xf>
    <xf numFmtId="44" fontId="14" fillId="8" borderId="0" xfId="2" quotePrefix="1" applyFont="1" applyFill="1" applyAlignment="1" applyProtection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Lines="13" dropStyle="combo" dx="22" fmlaLink="$D$5" fmlaRange="Tables!$B$4:$B$13" noThreeD="1" sel="1" val="0"/>
</file>

<file path=xl/ctrlProps/ctrlProp2.xml><?xml version="1.0" encoding="utf-8"?>
<formControlPr xmlns="http://schemas.microsoft.com/office/spreadsheetml/2009/9/main" objectType="Drop" dropLines="5" dropStyle="combo" dx="22" fmlaLink="$J$5" fmlaRange="Tables!$B$15:$B$19" sel="1" val="0"/>
</file>

<file path=xl/ctrlProps/ctrlProp3.xml><?xml version="1.0" encoding="utf-8"?>
<formControlPr xmlns="http://schemas.microsoft.com/office/spreadsheetml/2009/9/main" objectType="Drop" dropLines="5" dropStyle="combo" dx="22" fmlaLink="$S$5" fmlaRange="Tables!$B$22:$B$26" noThreeD="1" sel="1" val="0"/>
</file>

<file path=xl/ctrlProps/ctrlProp4.xml><?xml version="1.0" encoding="utf-8"?>
<formControlPr xmlns="http://schemas.microsoft.com/office/spreadsheetml/2009/9/main" objectType="Drop" dropLines="13" dropStyle="combo" dx="22" fmlaLink="$D$5" fmlaRange="Tables!$B$4:$B$13" noThreeD="1" sel="1" val="0"/>
</file>

<file path=xl/ctrlProps/ctrlProp5.xml><?xml version="1.0" encoding="utf-8"?>
<formControlPr xmlns="http://schemas.microsoft.com/office/spreadsheetml/2009/9/main" objectType="Drop" dropLines="5" dropStyle="combo" dx="22" fmlaLink="$J$5" fmlaRange="Tables!$B$15:$B$19" sel="1" val="0"/>
</file>

<file path=xl/ctrlProps/ctrlProp6.xml><?xml version="1.0" encoding="utf-8"?>
<formControlPr xmlns="http://schemas.microsoft.com/office/spreadsheetml/2009/9/main" objectType="Drop" dropLines="2" dropStyle="combo" dx="22" fmlaLink="$AE$5" fmlaRange="Tables!$B$41:$B$42" noThreeD="1" sel="1" val="0"/>
</file>

<file path=xl/ctrlProps/ctrlProp7.xml><?xml version="1.0" encoding="utf-8"?>
<formControlPr xmlns="http://schemas.microsoft.com/office/spreadsheetml/2009/9/main" objectType="Drop" dropLines="12" dropStyle="combo" dx="22" fmlaLink="$Z$5" fmlaRange="Tables!$B$34:$B$38" noThreeD="1" sel="1" val="0"/>
</file>

<file path=xl/ctrlProps/ctrlProp8.xml><?xml version="1.0" encoding="utf-8"?>
<formControlPr xmlns="http://schemas.microsoft.com/office/spreadsheetml/2009/9/main" objectType="Drop" dropLines="5" dropStyle="combo" dx="22" fmlaLink="$V$5" fmlaRange="Tables!$B$28:$B$32" noThreeD="1" sel="1" val="0"/>
</file>

<file path=xl/ctrlProps/ctrlProp9.xml><?xml version="1.0" encoding="utf-8"?>
<formControlPr xmlns="http://schemas.microsoft.com/office/spreadsheetml/2009/9/main" objectType="Drop" dropLines="5" dropStyle="combo" dx="22" fmlaLink="$S$5" fmlaRange="Tables!$B$22:$B$26" noThreeD="1" sel="1" val="0"/>
</file>

<file path=xl/ctrlProps/ctrlProp10.xml><?xml version="1.0" encoding="utf-8"?>
<formControlPr xmlns="http://schemas.microsoft.com/office/spreadsheetml/2009/9/main" objectType="Drop" dropLines="13" dropStyle="combo" dx="22" fmlaLink="$D$5" fmlaRange="Tables!$B$4:$B$13" noThreeD="1" sel="1" val="0"/>
</file>

<file path=xl/ctrlProps/ctrlProp11.xml><?xml version="1.0" encoding="utf-8"?>
<formControlPr xmlns="http://schemas.microsoft.com/office/spreadsheetml/2009/9/main" objectType="Drop" dropLines="5" dropStyle="combo" dx="22" fmlaLink="$J$5" fmlaRange="Tables!$B$15:$B$19" sel="1" val="0"/>
</file>

<file path=xl/ctrlProps/ctrlProp12.xml><?xml version="1.0" encoding="utf-8"?>
<formControlPr xmlns="http://schemas.microsoft.com/office/spreadsheetml/2009/9/main" objectType="Drop" dropLines="12" dropStyle="combo" dx="22" fmlaLink="$Z$5" fmlaRange="Tables!$B$34:$B$38" noThreeD="1" sel="1" val="0"/>
</file>

<file path=xl/ctrlProps/ctrlProp13.xml><?xml version="1.0" encoding="utf-8"?>
<formControlPr xmlns="http://schemas.microsoft.com/office/spreadsheetml/2009/9/main" objectType="Drop" dropLines="5" dropStyle="combo" dx="22" fmlaLink="$V$5" fmlaRange="Tables!$B$28:$B$32" noThreeD="1" sel="1" val="0"/>
</file>

<file path=xl/ctrlProps/ctrlProp14.xml><?xml version="1.0" encoding="utf-8"?>
<formControlPr xmlns="http://schemas.microsoft.com/office/spreadsheetml/2009/9/main" objectType="Drop" dropLines="5" dropStyle="combo" dx="22" fmlaLink="$S$5" fmlaRange="Tables!$B$22:$B$26" noThreeD="1" sel="1" val="0"/>
</file>

<file path=xl/ctrlProps/ctrlProp15.xml><?xml version="1.0" encoding="utf-8"?>
<formControlPr xmlns="http://schemas.microsoft.com/office/spreadsheetml/2009/9/main" objectType="Drop" dropLines="13" dropStyle="combo" dx="22" fmlaLink="$D$5" fmlaRange="Tables!$B$4:$B$13" noThreeD="1" sel="1" val="0"/>
</file>

<file path=xl/ctrlProps/ctrlProp16.xml><?xml version="1.0" encoding="utf-8"?>
<formControlPr xmlns="http://schemas.microsoft.com/office/spreadsheetml/2009/9/main" objectType="Drop" dropStyle="combo" dx="22" fmlaLink="$J$5" fmlaRange="Tables!$B$15:$B$20" sel="1" val="0"/>
</file>

<file path=xl/ctrlProps/ctrlProp17.xml><?xml version="1.0" encoding="utf-8"?>
<formControlPr xmlns="http://schemas.microsoft.com/office/spreadsheetml/2009/9/main" objectType="Drop" dropLines="2" dropStyle="combo" dx="22" fmlaLink="$AE$5" fmlaRange="Tables!$B$41:$B$42" noThreeD="1" sel="1" val="0"/>
</file>

<file path=xl/ctrlProps/ctrlProp18.xml><?xml version="1.0" encoding="utf-8"?>
<formControlPr xmlns="http://schemas.microsoft.com/office/spreadsheetml/2009/9/main" objectType="Drop" dropLines="12" dropStyle="combo" dx="22" fmlaLink="$Z$5" fmlaRange="Tables!$B$34:$B$38" noThreeD="1" sel="1" val="0"/>
</file>

<file path=xl/ctrlProps/ctrlProp19.xml><?xml version="1.0" encoding="utf-8"?>
<formControlPr xmlns="http://schemas.microsoft.com/office/spreadsheetml/2009/9/main" objectType="Drop" dropLines="5" dropStyle="combo" dx="22" fmlaLink="$V$5" fmlaRange="Tables!$B$28:$B$3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57150</xdr:rowOff>
        </xdr:from>
        <xdr:to>
          <xdr:col>7</xdr:col>
          <xdr:colOff>504825</xdr:colOff>
          <xdr:row>4</xdr:row>
          <xdr:rowOff>257175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4</xdr:row>
          <xdr:rowOff>66675</xdr:rowOff>
        </xdr:from>
        <xdr:to>
          <xdr:col>13</xdr:col>
          <xdr:colOff>476250</xdr:colOff>
          <xdr:row>4</xdr:row>
          <xdr:rowOff>266700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</xdr:row>
          <xdr:rowOff>66675</xdr:rowOff>
        </xdr:from>
        <xdr:to>
          <xdr:col>19</xdr:col>
          <xdr:colOff>47625</xdr:colOff>
          <xdr:row>4</xdr:row>
          <xdr:rowOff>266700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57150</xdr:rowOff>
        </xdr:from>
        <xdr:to>
          <xdr:col>7</xdr:col>
          <xdr:colOff>504825</xdr:colOff>
          <xdr:row>4</xdr:row>
          <xdr:rowOff>257175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4</xdr:row>
          <xdr:rowOff>66675</xdr:rowOff>
        </xdr:from>
        <xdr:to>
          <xdr:col>13</xdr:col>
          <xdr:colOff>476250</xdr:colOff>
          <xdr:row>4</xdr:row>
          <xdr:rowOff>266700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476250</xdr:colOff>
          <xdr:row>4</xdr:row>
          <xdr:rowOff>66675</xdr:rowOff>
        </xdr:from>
        <xdr:to>
          <xdr:col>30</xdr:col>
          <xdr:colOff>209550</xdr:colOff>
          <xdr:row>4</xdr:row>
          <xdr:rowOff>266700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76200</xdr:colOff>
          <xdr:row>4</xdr:row>
          <xdr:rowOff>76200</xdr:rowOff>
        </xdr:from>
        <xdr:to>
          <xdr:col>25</xdr:col>
          <xdr:colOff>1419225</xdr:colOff>
          <xdr:row>4</xdr:row>
          <xdr:rowOff>276225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4</xdr:row>
          <xdr:rowOff>76200</xdr:rowOff>
        </xdr:from>
        <xdr:to>
          <xdr:col>23</xdr:col>
          <xdr:colOff>200025</xdr:colOff>
          <xdr:row>4</xdr:row>
          <xdr:rowOff>276225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</xdr:row>
          <xdr:rowOff>66675</xdr:rowOff>
        </xdr:from>
        <xdr:to>
          <xdr:col>19</xdr:col>
          <xdr:colOff>47625</xdr:colOff>
          <xdr:row>4</xdr:row>
          <xdr:rowOff>266700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57150</xdr:rowOff>
        </xdr:from>
        <xdr:to>
          <xdr:col>7</xdr:col>
          <xdr:colOff>504825</xdr:colOff>
          <xdr:row>4</xdr:row>
          <xdr:rowOff>257175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4</xdr:row>
          <xdr:rowOff>66675</xdr:rowOff>
        </xdr:from>
        <xdr:to>
          <xdr:col>13</xdr:col>
          <xdr:colOff>476250</xdr:colOff>
          <xdr:row>4</xdr:row>
          <xdr:rowOff>266700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76200</xdr:colOff>
          <xdr:row>4</xdr:row>
          <xdr:rowOff>76200</xdr:rowOff>
        </xdr:from>
        <xdr:to>
          <xdr:col>25</xdr:col>
          <xdr:colOff>1419225</xdr:colOff>
          <xdr:row>4</xdr:row>
          <xdr:rowOff>276225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4</xdr:row>
          <xdr:rowOff>76200</xdr:rowOff>
        </xdr:from>
        <xdr:to>
          <xdr:col>23</xdr:col>
          <xdr:colOff>200025</xdr:colOff>
          <xdr:row>4</xdr:row>
          <xdr:rowOff>276225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</xdr:row>
          <xdr:rowOff>66675</xdr:rowOff>
        </xdr:from>
        <xdr:to>
          <xdr:col>19</xdr:col>
          <xdr:colOff>47625</xdr:colOff>
          <xdr:row>4</xdr:row>
          <xdr:rowOff>266700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57150</xdr:rowOff>
        </xdr:from>
        <xdr:to>
          <xdr:col>7</xdr:col>
          <xdr:colOff>504825</xdr:colOff>
          <xdr:row>4</xdr:row>
          <xdr:rowOff>257175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4</xdr:row>
          <xdr:rowOff>66675</xdr:rowOff>
        </xdr:from>
        <xdr:to>
          <xdr:col>13</xdr:col>
          <xdr:colOff>1876425</xdr:colOff>
          <xdr:row>4</xdr:row>
          <xdr:rowOff>266700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257175</xdr:colOff>
          <xdr:row>4</xdr:row>
          <xdr:rowOff>66675</xdr:rowOff>
        </xdr:from>
        <xdr:to>
          <xdr:col>30</xdr:col>
          <xdr:colOff>628650</xdr:colOff>
          <xdr:row>4</xdr:row>
          <xdr:rowOff>257175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47625</xdr:colOff>
          <xdr:row>4</xdr:row>
          <xdr:rowOff>57150</xdr:rowOff>
        </xdr:from>
        <xdr:to>
          <xdr:col>27</xdr:col>
          <xdr:colOff>581025</xdr:colOff>
          <xdr:row>4</xdr:row>
          <xdr:rowOff>276225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4</xdr:row>
          <xdr:rowOff>76200</xdr:rowOff>
        </xdr:from>
        <xdr:to>
          <xdr:col>23</xdr:col>
          <xdr:colOff>200025</xdr:colOff>
          <xdr:row>4</xdr:row>
          <xdr:rowOff>276225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L40"/>
  <sheetViews>
    <sheetView showGridLines="0" showRowColHeaders="0" tabSelected="1" zoomScaleNormal="100" workbookViewId="0">
      <selection activeCell="V11" sqref="V11:X11"/>
    </sheetView>
  </sheetViews>
  <sheetFormatPr defaultRowHeight="12.75" x14ac:dyDescent="0.2"/>
  <cols>
    <col min="1" max="1" width="1" customWidth="1"/>
    <col min="2" max="2" width="33.140625" customWidth="1"/>
    <col min="3" max="3" width="1" customWidth="1"/>
    <col min="4" max="4" width="6.5703125" customWidth="1"/>
    <col min="5" max="5" width="7.42578125" style="13" customWidth="1"/>
    <col min="6" max="6" width="6.7109375" style="13" customWidth="1"/>
    <col min="7" max="7" width="1" style="2" customWidth="1"/>
    <col min="8" max="8" width="8.140625" style="13" customWidth="1"/>
    <col min="9" max="9" width="1" style="2" customWidth="1"/>
    <col min="10" max="10" width="6.5703125" style="13" customWidth="1"/>
    <col min="11" max="11" width="7.28515625" style="2" customWidth="1"/>
    <col min="12" max="12" width="1" style="2" customWidth="1"/>
    <col min="13" max="13" width="6.85546875" style="2" customWidth="1"/>
    <col min="14" max="14" width="29.5703125" style="2" customWidth="1"/>
    <col min="15" max="15" width="1" style="2" customWidth="1"/>
    <col min="16" max="16" width="3.85546875" style="2" customWidth="1"/>
    <col min="17" max="17" width="1" customWidth="1"/>
    <col min="18" max="18" width="6.85546875" customWidth="1"/>
    <col min="19" max="19" width="7" customWidth="1"/>
    <col min="20" max="20" width="6.140625" customWidth="1"/>
    <col min="21" max="21" width="1" customWidth="1"/>
    <col min="22" max="23" width="7.42578125" customWidth="1"/>
    <col min="24" max="24" width="8.5703125" customWidth="1"/>
    <col min="25" max="25" width="1" customWidth="1"/>
    <col min="26" max="26" width="21.5703125" customWidth="1"/>
    <col min="27" max="27" width="18" customWidth="1"/>
    <col min="28" max="28" width="18.42578125" customWidth="1"/>
    <col min="29" max="29" width="1" customWidth="1"/>
    <col min="30" max="30" width="12.140625" customWidth="1"/>
    <col min="31" max="31" width="11.7109375" customWidth="1"/>
    <col min="32" max="32" width="1.5703125" hidden="1" customWidth="1"/>
    <col min="33" max="33" width="0.85546875" hidden="1" customWidth="1"/>
    <col min="34" max="34" width="3.7109375" hidden="1" customWidth="1"/>
    <col min="35" max="35" width="13" hidden="1" customWidth="1"/>
    <col min="36" max="36" width="9" customWidth="1"/>
  </cols>
  <sheetData>
    <row r="1" spans="2:38" s="8" customFormat="1" ht="47.25" customHeight="1" x14ac:dyDescent="0.2">
      <c r="B1" s="39"/>
      <c r="C1" s="100" t="s">
        <v>0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36"/>
      <c r="AH1" s="36"/>
      <c r="AI1" s="36"/>
      <c r="AJ1" s="36"/>
      <c r="AK1" s="36"/>
      <c r="AL1" s="36"/>
    </row>
    <row r="2" spans="2:38" s="8" customFormat="1" ht="99" customHeight="1" thickBot="1" x14ac:dyDescent="0.25">
      <c r="B2" s="105" t="s">
        <v>1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36"/>
      <c r="V2" s="36"/>
      <c r="W2" s="36"/>
      <c r="X2" s="36"/>
      <c r="Y2" s="36"/>
      <c r="Z2" s="36"/>
      <c r="AA2" s="36"/>
      <c r="AB2" s="36"/>
      <c r="AD2" s="36"/>
      <c r="AE2" s="36"/>
      <c r="AF2" s="36"/>
      <c r="AG2" s="36"/>
      <c r="AH2" s="36"/>
      <c r="AI2" s="36"/>
      <c r="AJ2" s="36"/>
      <c r="AK2" s="36"/>
      <c r="AL2" s="36"/>
    </row>
    <row r="3" spans="2:38" s="16" customFormat="1" ht="22.5" customHeight="1" thickTop="1" x14ac:dyDescent="0.2">
      <c r="B3" s="93" t="s">
        <v>2</v>
      </c>
      <c r="C3" s="40"/>
      <c r="D3" s="95" t="s">
        <v>3</v>
      </c>
      <c r="E3" s="95"/>
      <c r="F3" s="95"/>
      <c r="G3" s="95"/>
      <c r="H3" s="95"/>
      <c r="I3" s="41"/>
      <c r="J3" s="95" t="s">
        <v>4</v>
      </c>
      <c r="K3" s="95"/>
      <c r="L3" s="95"/>
      <c r="M3" s="95"/>
      <c r="N3" s="95"/>
      <c r="O3" s="41"/>
      <c r="P3" s="95" t="s">
        <v>5</v>
      </c>
      <c r="Q3" s="95"/>
      <c r="R3" s="95"/>
      <c r="S3" s="95"/>
      <c r="T3" s="95"/>
      <c r="U3" s="42"/>
      <c r="V3" s="95" t="s">
        <v>6</v>
      </c>
      <c r="W3" s="95"/>
      <c r="X3" s="95"/>
      <c r="Y3" s="43"/>
      <c r="Z3" s="95" t="s">
        <v>7</v>
      </c>
      <c r="AA3" s="95"/>
      <c r="AB3" s="95"/>
      <c r="AC3" s="42"/>
      <c r="AD3" s="95" t="s">
        <v>8</v>
      </c>
      <c r="AE3" s="95"/>
      <c r="AF3" s="95"/>
      <c r="AG3" s="42"/>
      <c r="AH3" s="42"/>
      <c r="AI3" s="42"/>
      <c r="AJ3" s="42"/>
      <c r="AK3" s="42"/>
      <c r="AL3" s="42"/>
    </row>
    <row r="4" spans="2:38" s="16" customFormat="1" ht="31.5" customHeight="1" thickBot="1" x14ac:dyDescent="0.25">
      <c r="B4" s="94"/>
      <c r="C4" s="40"/>
      <c r="D4" s="106" t="s">
        <v>9</v>
      </c>
      <c r="E4" s="98"/>
      <c r="F4" s="98" t="s">
        <v>10</v>
      </c>
      <c r="G4" s="98"/>
      <c r="H4" s="99"/>
      <c r="I4" s="41"/>
      <c r="J4" s="95"/>
      <c r="K4" s="95"/>
      <c r="L4" s="95"/>
      <c r="M4" s="95"/>
      <c r="N4" s="95"/>
      <c r="O4" s="41"/>
      <c r="P4" s="95"/>
      <c r="Q4" s="95"/>
      <c r="R4" s="95"/>
      <c r="S4" s="95"/>
      <c r="T4" s="95"/>
      <c r="U4" s="42"/>
      <c r="V4" s="95"/>
      <c r="W4" s="95"/>
      <c r="X4" s="95"/>
      <c r="Y4" s="43"/>
      <c r="Z4" s="95"/>
      <c r="AA4" s="95"/>
      <c r="AB4" s="95"/>
      <c r="AC4" s="42"/>
      <c r="AD4" s="95"/>
      <c r="AE4" s="95"/>
      <c r="AF4" s="95"/>
      <c r="AG4" s="42"/>
      <c r="AH4" s="42"/>
      <c r="AI4" s="42"/>
      <c r="AJ4" s="42"/>
      <c r="AK4" s="42"/>
      <c r="AL4" s="42"/>
    </row>
    <row r="5" spans="2:38" s="17" customFormat="1" ht="25.5" customHeight="1" thickTop="1" thickBot="1" x14ac:dyDescent="0.25">
      <c r="B5" s="21">
        <v>100000</v>
      </c>
      <c r="C5" s="44"/>
      <c r="D5" s="103">
        <v>1</v>
      </c>
      <c r="E5" s="103"/>
      <c r="F5" s="103"/>
      <c r="G5" s="103"/>
      <c r="H5" s="103"/>
      <c r="I5" s="23"/>
      <c r="J5" s="104">
        <v>1</v>
      </c>
      <c r="K5" s="104"/>
      <c r="L5" s="104"/>
      <c r="M5" s="104"/>
      <c r="N5" s="104"/>
      <c r="O5" s="23"/>
      <c r="P5" s="103"/>
      <c r="Q5" s="103"/>
      <c r="R5" s="103"/>
      <c r="S5" s="103">
        <v>1</v>
      </c>
      <c r="T5" s="103"/>
      <c r="U5" s="45">
        <v>5</v>
      </c>
      <c r="V5" s="104">
        <v>1</v>
      </c>
      <c r="W5" s="104"/>
      <c r="X5" s="104"/>
      <c r="Y5" s="45"/>
      <c r="Z5" s="102">
        <v>1</v>
      </c>
      <c r="AA5" s="102"/>
      <c r="AB5" s="102"/>
      <c r="AC5" s="46"/>
      <c r="AD5" s="102"/>
      <c r="AE5" s="102">
        <v>1</v>
      </c>
      <c r="AF5" s="102"/>
      <c r="AG5" s="46"/>
      <c r="AH5" s="46"/>
      <c r="AI5" s="46"/>
      <c r="AJ5" s="46"/>
      <c r="AK5" s="46"/>
      <c r="AL5" s="46"/>
    </row>
    <row r="6" spans="2:38" s="17" customFormat="1" ht="3.75" customHeight="1" thickTop="1" thickBot="1" x14ac:dyDescent="0.25">
      <c r="B6" s="22"/>
      <c r="C6" s="44"/>
      <c r="D6" s="23"/>
      <c r="E6" s="23"/>
      <c r="F6" s="23"/>
      <c r="G6" s="23"/>
      <c r="H6" s="23"/>
      <c r="I6" s="23"/>
      <c r="J6" s="24"/>
      <c r="K6" s="24"/>
      <c r="L6" s="24"/>
      <c r="M6" s="24"/>
      <c r="N6" s="24"/>
      <c r="O6" s="23"/>
      <c r="P6" s="23"/>
      <c r="Q6" s="23"/>
      <c r="R6" s="23"/>
      <c r="S6" s="23"/>
      <c r="T6" s="23"/>
      <c r="U6" s="45"/>
      <c r="V6" s="24"/>
      <c r="W6" s="24"/>
      <c r="X6" s="24"/>
      <c r="Y6" s="45"/>
      <c r="Z6" s="25"/>
      <c r="AA6" s="25"/>
      <c r="AB6" s="25"/>
      <c r="AC6" s="46"/>
      <c r="AD6" s="25"/>
      <c r="AE6" s="25"/>
      <c r="AF6" s="25"/>
      <c r="AG6" s="46"/>
      <c r="AH6" s="46"/>
      <c r="AI6" s="46"/>
      <c r="AJ6" s="46"/>
      <c r="AK6" s="46"/>
      <c r="AL6" s="46"/>
    </row>
    <row r="7" spans="2:38" s="8" customFormat="1" ht="35.25" customHeight="1" x14ac:dyDescent="0.2">
      <c r="B7" s="47" t="s">
        <v>11</v>
      </c>
      <c r="C7" s="36"/>
      <c r="D7" s="84"/>
      <c r="E7" s="84"/>
      <c r="F7" s="84"/>
      <c r="G7" s="84"/>
      <c r="H7" s="84"/>
      <c r="I7" s="48"/>
      <c r="J7" s="96"/>
      <c r="K7" s="96"/>
      <c r="L7" s="96"/>
      <c r="M7" s="96"/>
      <c r="N7" s="96"/>
      <c r="O7" s="48"/>
      <c r="P7" s="97"/>
      <c r="Q7" s="97"/>
      <c r="R7" s="97"/>
      <c r="S7" s="97"/>
      <c r="T7" s="97"/>
      <c r="U7" s="36"/>
      <c r="V7" s="84"/>
      <c r="W7" s="84"/>
      <c r="X7" s="84"/>
      <c r="Y7" s="36"/>
      <c r="Z7" s="86"/>
      <c r="AA7" s="86"/>
      <c r="AB7" s="86"/>
      <c r="AC7" s="36"/>
      <c r="AD7" s="84"/>
      <c r="AE7" s="84"/>
      <c r="AF7" s="84"/>
      <c r="AG7" s="36"/>
      <c r="AH7" s="36"/>
      <c r="AI7" s="36"/>
      <c r="AJ7" s="36"/>
      <c r="AK7" s="36"/>
      <c r="AL7" s="36"/>
    </row>
    <row r="8" spans="2:38" s="20" customFormat="1" ht="33" customHeight="1" thickBot="1" x14ac:dyDescent="0.25">
      <c r="B8" s="49">
        <f>IF($D$5&gt;5,VLOOKUP(5,Sewer,4),IF($D$5&lt;9,(D8+F8+J8+P8+V8+Z8+AD8+AE8),VLOOKUP($D$5,Ordinary_Rates,10)))</f>
        <v>754.81</v>
      </c>
      <c r="C8" s="50"/>
      <c r="D8" s="88">
        <f>IF($D$5&lt;11,VLOOKUP($D$5,Ordinary_Rates,4),VLOOKUP($D$5,Ordinary_Rates,4))</f>
        <v>490</v>
      </c>
      <c r="E8" s="89"/>
      <c r="F8" s="90">
        <f>IF($D$5&lt;11,($B$5*VLOOKUP($D$5,Ordinary_Rates,5)/100),VLOOKUP($D$5,Ordinary_Rates,4))</f>
        <v>144.81</v>
      </c>
      <c r="G8" s="90"/>
      <c r="H8" s="91"/>
      <c r="I8" s="51"/>
      <c r="J8" s="101">
        <f>IF($J$5&lt;20,VLOOKUP($J$5,Waste_Mgmt,4),VLOOKUP($D$5,Waste_Mgmt,4))</f>
        <v>120</v>
      </c>
      <c r="K8" s="101"/>
      <c r="L8" s="101"/>
      <c r="M8" s="101"/>
      <c r="N8" s="101"/>
      <c r="O8" s="51"/>
      <c r="P8" s="101">
        <f>VLOOKUP($S$5,Add_Garbage,4)</f>
        <v>0</v>
      </c>
      <c r="Q8" s="101"/>
      <c r="R8" s="101"/>
      <c r="S8" s="101"/>
      <c r="T8" s="101"/>
      <c r="U8" s="51"/>
      <c r="V8" s="101">
        <f>VLOOKUP($V$5,Add_Recycle,4)</f>
        <v>0</v>
      </c>
      <c r="W8" s="101"/>
      <c r="X8" s="101"/>
      <c r="Y8" s="51"/>
      <c r="Z8" s="101">
        <f>IF($D$5&lt;4,VLOOKUP($Z$5,Sewer,4),IF($D$5=4,VLOOKUP($Z$5,Sewer,5),IF($D$5=7,VLOOKUP($Z$5,Sewer,4),IF($D$5=8,VLOOKUP($Z$5,Sewer,5),0))))</f>
        <v>0</v>
      </c>
      <c r="AA8" s="101"/>
      <c r="AB8" s="101"/>
      <c r="AC8" s="52"/>
      <c r="AD8" s="108">
        <f>+AH8+AI8</f>
        <v>0</v>
      </c>
      <c r="AE8" s="108"/>
      <c r="AF8" s="108"/>
      <c r="AG8" s="50"/>
      <c r="AH8" s="53">
        <f>IF(Z8&gt;0,-IF($D$5&lt;6,VLOOKUP($AE$5,Pensioner,5),0),0)</f>
        <v>0</v>
      </c>
      <c r="AI8" s="53">
        <f>-IF($D$5&lt;5,VLOOKUP($AE$5,Pensioner,4),0)</f>
        <v>0</v>
      </c>
      <c r="AJ8" s="50"/>
      <c r="AK8" s="50"/>
      <c r="AL8" s="50"/>
    </row>
    <row r="9" spans="2:38" s="8" customFormat="1" ht="7.5" customHeight="1" x14ac:dyDescent="0.2">
      <c r="B9" s="78"/>
      <c r="C9" s="36"/>
      <c r="D9" s="92"/>
      <c r="E9" s="92"/>
      <c r="F9" s="92"/>
      <c r="G9" s="54"/>
      <c r="H9" s="107"/>
      <c r="I9" s="107"/>
      <c r="J9" s="107"/>
      <c r="K9" s="107"/>
      <c r="L9" s="55"/>
      <c r="M9" s="107"/>
      <c r="N9" s="107"/>
      <c r="O9" s="107"/>
      <c r="P9" s="107"/>
      <c r="Q9" s="55"/>
      <c r="R9" s="107"/>
      <c r="S9" s="107"/>
      <c r="T9" s="107"/>
      <c r="U9" s="55"/>
      <c r="V9" s="107"/>
      <c r="W9" s="107"/>
      <c r="X9" s="107"/>
      <c r="Y9" s="55"/>
      <c r="Z9" s="107"/>
      <c r="AA9" s="107"/>
      <c r="AB9" s="107"/>
      <c r="AC9" s="79"/>
      <c r="AD9" s="110"/>
      <c r="AE9" s="110"/>
      <c r="AF9" s="110"/>
      <c r="AG9" s="36"/>
      <c r="AH9" s="36"/>
      <c r="AI9" s="56"/>
      <c r="AJ9" s="36"/>
      <c r="AK9" s="36"/>
      <c r="AL9" s="36"/>
    </row>
    <row r="10" spans="2:38" s="9" customFormat="1" ht="43.5" customHeight="1" x14ac:dyDescent="0.2">
      <c r="B10" s="57"/>
      <c r="C10" s="58"/>
      <c r="D10" s="85"/>
      <c r="E10" s="85"/>
      <c r="F10" s="85"/>
      <c r="G10" s="85"/>
      <c r="H10" s="85"/>
      <c r="I10" s="59"/>
      <c r="J10" s="85"/>
      <c r="K10" s="85"/>
      <c r="L10" s="85"/>
      <c r="M10" s="85"/>
      <c r="N10" s="85"/>
      <c r="O10" s="59"/>
      <c r="P10" s="85"/>
      <c r="Q10" s="85"/>
      <c r="R10" s="85"/>
      <c r="S10" s="85"/>
      <c r="T10" s="85"/>
      <c r="U10" s="59"/>
      <c r="V10" s="85"/>
      <c r="W10" s="85"/>
      <c r="X10" s="85"/>
      <c r="Y10" s="59"/>
      <c r="Z10" s="85"/>
      <c r="AA10" s="85"/>
      <c r="AB10" s="85"/>
      <c r="AC10" s="59"/>
      <c r="AD10" s="85"/>
      <c r="AE10" s="85"/>
      <c r="AF10" s="85"/>
      <c r="AG10" s="58"/>
      <c r="AH10" s="60"/>
      <c r="AI10" s="56"/>
      <c r="AJ10" s="60"/>
      <c r="AK10" s="60"/>
      <c r="AL10" s="60"/>
    </row>
    <row r="11" spans="2:38" s="20" customFormat="1" ht="43.5" customHeight="1" x14ac:dyDescent="0.2">
      <c r="B11" s="61"/>
      <c r="C11" s="62"/>
      <c r="D11" s="87"/>
      <c r="E11" s="87"/>
      <c r="F11" s="87"/>
      <c r="G11" s="87"/>
      <c r="H11" s="87"/>
      <c r="I11" s="51"/>
      <c r="J11" s="83"/>
      <c r="K11" s="83"/>
      <c r="L11" s="83"/>
      <c r="M11" s="83"/>
      <c r="N11" s="83"/>
      <c r="O11" s="51"/>
      <c r="P11" s="83"/>
      <c r="Q11" s="83"/>
      <c r="R11" s="83"/>
      <c r="S11" s="83"/>
      <c r="T11" s="83"/>
      <c r="U11" s="51"/>
      <c r="V11" s="83"/>
      <c r="W11" s="83"/>
      <c r="X11" s="83"/>
      <c r="Y11" s="51"/>
      <c r="Z11" s="83"/>
      <c r="AA11" s="83"/>
      <c r="AB11" s="83"/>
      <c r="AC11" s="52"/>
      <c r="AD11" s="109"/>
      <c r="AE11" s="109"/>
      <c r="AF11" s="109"/>
      <c r="AG11" s="62"/>
      <c r="AH11" s="53">
        <f>IF(Z11&gt;0,-IF($D$5&lt;6,VLOOKUP($AE$5,Pensioner,5),0),0)</f>
        <v>0</v>
      </c>
      <c r="AI11" s="53">
        <f>-IF($D$5&lt;6,VLOOKUP($AE$5,Pensioner,4),0)</f>
        <v>0</v>
      </c>
      <c r="AJ11" s="50"/>
      <c r="AK11" s="50"/>
      <c r="AL11" s="50"/>
    </row>
    <row r="12" spans="2:38" ht="24.75" customHeight="1" x14ac:dyDescent="0.2">
      <c r="B12" s="63"/>
      <c r="C12" s="37"/>
      <c r="D12" s="37"/>
      <c r="E12" s="64"/>
      <c r="F12" s="64"/>
      <c r="G12" s="64"/>
      <c r="H12" s="64"/>
      <c r="I12" s="64"/>
      <c r="J12" s="64"/>
      <c r="K12" s="64"/>
      <c r="L12" s="64"/>
      <c r="M12" s="64"/>
      <c r="N12" s="65"/>
      <c r="O12" s="64"/>
      <c r="P12" s="64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66"/>
      <c r="AI12" s="66"/>
      <c r="AJ12" s="66"/>
      <c r="AK12" s="66"/>
      <c r="AL12" s="66"/>
    </row>
    <row r="13" spans="2:38" s="8" customFormat="1" ht="17.25" customHeight="1" x14ac:dyDescent="0.2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67"/>
      <c r="AG13" s="67"/>
      <c r="AH13" s="36"/>
      <c r="AI13" s="36"/>
      <c r="AJ13" s="36"/>
      <c r="AK13" s="36"/>
      <c r="AL13" s="36"/>
    </row>
    <row r="14" spans="2:38" s="8" customFormat="1" ht="17.25" customHeight="1" x14ac:dyDescent="0.2"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67"/>
      <c r="AG14" s="67"/>
      <c r="AH14" s="36"/>
      <c r="AI14" s="36"/>
      <c r="AJ14" s="36"/>
      <c r="AK14" s="36"/>
      <c r="AL14" s="36"/>
    </row>
    <row r="15" spans="2:38" s="8" customFormat="1" ht="17.25" customHeight="1" x14ac:dyDescent="0.2"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6"/>
      <c r="AI15" s="36"/>
      <c r="AJ15" s="36"/>
      <c r="AK15" s="36"/>
      <c r="AL15" s="36"/>
    </row>
    <row r="16" spans="2:38" s="8" customFormat="1" ht="17.25" customHeight="1" x14ac:dyDescent="0.2"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6"/>
      <c r="AI16" s="36"/>
      <c r="AJ16" s="36"/>
      <c r="AK16" s="36"/>
      <c r="AL16" s="36"/>
    </row>
    <row r="17" spans="2:38" ht="22.5" customHeight="1" x14ac:dyDescent="0.2">
      <c r="B17" s="80"/>
      <c r="C17" s="66"/>
      <c r="D17" s="66"/>
      <c r="E17" s="68"/>
      <c r="F17" s="68"/>
      <c r="G17" s="69"/>
      <c r="H17" s="68"/>
      <c r="I17" s="69"/>
      <c r="J17" s="68"/>
      <c r="K17" s="69"/>
      <c r="L17" s="69"/>
      <c r="M17" s="69"/>
      <c r="N17" s="69"/>
      <c r="O17" s="69"/>
      <c r="P17" s="69"/>
      <c r="Q17" s="66"/>
      <c r="R17" s="66"/>
      <c r="S17" s="66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66"/>
      <c r="AG17" s="66"/>
      <c r="AH17" s="66"/>
      <c r="AI17" s="66"/>
      <c r="AJ17" s="66"/>
      <c r="AK17" s="66"/>
      <c r="AL17" s="66"/>
    </row>
    <row r="18" spans="2:38" ht="20.25" customHeight="1" x14ac:dyDescent="0.2">
      <c r="B18" s="66"/>
      <c r="C18" s="66"/>
      <c r="D18" s="66"/>
      <c r="E18" s="68"/>
      <c r="F18" s="68"/>
      <c r="G18" s="69"/>
      <c r="H18" s="68"/>
      <c r="I18" s="69"/>
      <c r="J18" s="68"/>
      <c r="K18" s="69"/>
      <c r="L18" s="69"/>
      <c r="M18" s="69"/>
      <c r="N18" s="69"/>
      <c r="O18" s="69"/>
      <c r="P18" s="69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</row>
    <row r="19" spans="2:38" ht="20.25" customHeight="1" x14ac:dyDescent="0.2">
      <c r="B19" s="66"/>
      <c r="C19" s="66"/>
      <c r="D19" s="66"/>
      <c r="E19" s="68"/>
      <c r="F19" s="68"/>
      <c r="G19" s="69"/>
      <c r="H19" s="68"/>
      <c r="I19" s="69"/>
      <c r="J19" s="68"/>
      <c r="K19" s="69"/>
      <c r="L19" s="69"/>
      <c r="M19" s="69"/>
      <c r="N19" s="69"/>
      <c r="O19" s="69"/>
      <c r="P19" s="69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</row>
    <row r="20" spans="2:38" ht="20.25" customHeight="1" x14ac:dyDescent="0.2">
      <c r="B20" s="66"/>
      <c r="C20" s="66"/>
      <c r="D20" s="66"/>
      <c r="E20" s="68"/>
      <c r="F20" s="68"/>
      <c r="G20" s="69"/>
      <c r="H20" s="68"/>
      <c r="I20" s="69"/>
      <c r="J20" s="68"/>
      <c r="K20" s="69"/>
      <c r="L20" s="69"/>
      <c r="M20" s="69"/>
      <c r="N20" s="69"/>
      <c r="O20" s="69"/>
      <c r="P20" s="69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</row>
    <row r="21" spans="2:38" ht="20.25" customHeight="1" x14ac:dyDescent="0.2"/>
    <row r="22" spans="2:38" ht="20.25" customHeight="1" x14ac:dyDescent="0.2"/>
    <row r="23" spans="2:38" ht="20.25" customHeight="1" x14ac:dyDescent="0.2"/>
    <row r="24" spans="2:38" ht="20.25" customHeight="1" x14ac:dyDescent="0.2"/>
    <row r="25" spans="2:38" ht="20.25" customHeight="1" x14ac:dyDescent="0.2"/>
    <row r="26" spans="2:38" ht="20.25" customHeight="1" x14ac:dyDescent="0.2"/>
    <row r="27" spans="2:38" ht="20.25" customHeight="1" x14ac:dyDescent="0.2"/>
    <row r="28" spans="2:38" ht="20.25" customHeight="1" x14ac:dyDescent="0.2"/>
    <row r="29" spans="2:38" ht="20.25" customHeight="1" x14ac:dyDescent="0.2"/>
    <row r="30" spans="2:38" ht="20.25" customHeight="1" x14ac:dyDescent="0.2"/>
    <row r="31" spans="2:38" ht="20.25" customHeight="1" x14ac:dyDescent="0.2"/>
    <row r="32" spans="2:38" ht="20.25" customHeight="1" x14ac:dyDescent="0.2"/>
    <row r="33" ht="20.25" customHeight="1" x14ac:dyDescent="0.2"/>
    <row r="34" ht="20.25" customHeight="1" x14ac:dyDescent="0.2"/>
    <row r="35" ht="20.25" customHeight="1" x14ac:dyDescent="0.2"/>
    <row r="36" ht="20.25" customHeight="1" x14ac:dyDescent="0.2"/>
    <row r="37" ht="20.25" customHeight="1" x14ac:dyDescent="0.2"/>
    <row r="38" ht="20.25" customHeight="1" x14ac:dyDescent="0.2"/>
    <row r="39" ht="20.25" customHeight="1" x14ac:dyDescent="0.2"/>
    <row r="40" ht="20.25" customHeight="1" x14ac:dyDescent="0.2"/>
  </sheetData>
  <mergeCells count="51">
    <mergeCell ref="AD10:AF10"/>
    <mergeCell ref="V10:X10"/>
    <mergeCell ref="Z10:AB10"/>
    <mergeCell ref="V11:X11"/>
    <mergeCell ref="AD8:AF8"/>
    <mergeCell ref="AD11:AF11"/>
    <mergeCell ref="AD9:AF9"/>
    <mergeCell ref="AD3:AF4"/>
    <mergeCell ref="AD7:AF7"/>
    <mergeCell ref="H9:K9"/>
    <mergeCell ref="M9:P9"/>
    <mergeCell ref="R9:T9"/>
    <mergeCell ref="V9:X9"/>
    <mergeCell ref="Z9:AB9"/>
    <mergeCell ref="C1:AF1"/>
    <mergeCell ref="V8:X8"/>
    <mergeCell ref="Z8:AB8"/>
    <mergeCell ref="AD5:AF5"/>
    <mergeCell ref="D3:H3"/>
    <mergeCell ref="D5:H5"/>
    <mergeCell ref="J5:N5"/>
    <mergeCell ref="B2:T2"/>
    <mergeCell ref="V3:X4"/>
    <mergeCell ref="Z3:AB4"/>
    <mergeCell ref="J8:N8"/>
    <mergeCell ref="P8:T8"/>
    <mergeCell ref="P5:T5"/>
    <mergeCell ref="V5:X5"/>
    <mergeCell ref="Z5:AB5"/>
    <mergeCell ref="D4:E4"/>
    <mergeCell ref="B3:B4"/>
    <mergeCell ref="J3:N4"/>
    <mergeCell ref="P3:T4"/>
    <mergeCell ref="J7:N7"/>
    <mergeCell ref="P7:T7"/>
    <mergeCell ref="F4:H4"/>
    <mergeCell ref="B13:T16"/>
    <mergeCell ref="Z11:AB11"/>
    <mergeCell ref="D7:H7"/>
    <mergeCell ref="P10:T10"/>
    <mergeCell ref="J10:N10"/>
    <mergeCell ref="D10:H10"/>
    <mergeCell ref="V7:X7"/>
    <mergeCell ref="Z7:AB7"/>
    <mergeCell ref="D11:E11"/>
    <mergeCell ref="F11:H11"/>
    <mergeCell ref="J11:N11"/>
    <mergeCell ref="P11:T11"/>
    <mergeCell ref="D8:E8"/>
    <mergeCell ref="F8:H8"/>
    <mergeCell ref="D9:F9"/>
  </mergeCells>
  <pageMargins left="0.31496062992125984" right="0.31496062992125984" top="0.74803149606299213" bottom="0.74803149606299213" header="0.31496062992125984" footer="0.31496062992125984"/>
  <pageSetup paperSize="9"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Drop Down 2">
              <controlPr locked="0" defaultSize="0" autoLine="0" autoPict="0">
                <anchor moveWithCells="1">
                  <from>
                    <xdr:col>3</xdr:col>
                    <xdr:colOff>28575</xdr:colOff>
                    <xdr:row>4</xdr:row>
                    <xdr:rowOff>57150</xdr:rowOff>
                  </from>
                  <to>
                    <xdr:col>7</xdr:col>
                    <xdr:colOff>504825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Drop Down 3">
              <controlPr locked="0" defaultSize="0" autoLine="0" autoPict="0">
                <anchor moveWithCells="1">
                  <from>
                    <xdr:col>9</xdr:col>
                    <xdr:colOff>219075</xdr:colOff>
                    <xdr:row>4</xdr:row>
                    <xdr:rowOff>66675</xdr:rowOff>
                  </from>
                  <to>
                    <xdr:col>13</xdr:col>
                    <xdr:colOff>476250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Drop Down 7">
              <controlPr locked="0" defaultSize="0" autoLine="0" autoPict="0">
                <anchor moveWithCells="1">
                  <from>
                    <xdr:col>17</xdr:col>
                    <xdr:colOff>76200</xdr:colOff>
                    <xdr:row>4</xdr:row>
                    <xdr:rowOff>66675</xdr:rowOff>
                  </from>
                  <to>
                    <xdr:col>19</xdr:col>
                    <xdr:colOff>47625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7" name="Drop Down 8">
              <controlPr locked="0" defaultSize="0" autoLine="0" autoPict="0">
                <anchor moveWithCells="1">
                  <from>
                    <xdr:col>3</xdr:col>
                    <xdr:colOff>28575</xdr:colOff>
                    <xdr:row>4</xdr:row>
                    <xdr:rowOff>57150</xdr:rowOff>
                  </from>
                  <to>
                    <xdr:col>7</xdr:col>
                    <xdr:colOff>504825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8" name="Drop Down 9">
              <controlPr locked="0" defaultSize="0" autoLine="0" autoPict="0">
                <anchor moveWithCells="1">
                  <from>
                    <xdr:col>9</xdr:col>
                    <xdr:colOff>219075</xdr:colOff>
                    <xdr:row>4</xdr:row>
                    <xdr:rowOff>66675</xdr:rowOff>
                  </from>
                  <to>
                    <xdr:col>13</xdr:col>
                    <xdr:colOff>476250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9" name="Drop Down 10">
              <controlPr locked="0" defaultSize="0" autoLine="0" autoPict="0">
                <anchor moveWithCells="1">
                  <from>
                    <xdr:col>29</xdr:col>
                    <xdr:colOff>476250</xdr:colOff>
                    <xdr:row>4</xdr:row>
                    <xdr:rowOff>66675</xdr:rowOff>
                  </from>
                  <to>
                    <xdr:col>30</xdr:col>
                    <xdr:colOff>209550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0" name="Drop Down 11">
              <controlPr locked="0" defaultSize="0" autoLine="0" autoPict="0">
                <anchor moveWithCells="1">
                  <from>
                    <xdr:col>25</xdr:col>
                    <xdr:colOff>76200</xdr:colOff>
                    <xdr:row>4</xdr:row>
                    <xdr:rowOff>76200</xdr:rowOff>
                  </from>
                  <to>
                    <xdr:col>25</xdr:col>
                    <xdr:colOff>1419225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1" name="Drop Down 12">
              <controlPr locked="0" defaultSize="0" autoLine="0" autoPict="0">
                <anchor moveWithCells="1">
                  <from>
                    <xdr:col>21</xdr:col>
                    <xdr:colOff>295275</xdr:colOff>
                    <xdr:row>4</xdr:row>
                    <xdr:rowOff>76200</xdr:rowOff>
                  </from>
                  <to>
                    <xdr:col>23</xdr:col>
                    <xdr:colOff>200025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2" name="Drop Down 13">
              <controlPr locked="0" defaultSize="0" autoLine="0" autoPict="0">
                <anchor moveWithCells="1">
                  <from>
                    <xdr:col>17</xdr:col>
                    <xdr:colOff>76200</xdr:colOff>
                    <xdr:row>4</xdr:row>
                    <xdr:rowOff>66675</xdr:rowOff>
                  </from>
                  <to>
                    <xdr:col>19</xdr:col>
                    <xdr:colOff>47625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3" name="Drop Down 14">
              <controlPr locked="0" defaultSize="0" autoLine="0" autoPict="0">
                <anchor moveWithCells="1">
                  <from>
                    <xdr:col>3</xdr:col>
                    <xdr:colOff>28575</xdr:colOff>
                    <xdr:row>4</xdr:row>
                    <xdr:rowOff>57150</xdr:rowOff>
                  </from>
                  <to>
                    <xdr:col>7</xdr:col>
                    <xdr:colOff>504825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4" name="Drop Down 15">
              <controlPr locked="0" defaultSize="0" autoLine="0" autoPict="0">
                <anchor moveWithCells="1">
                  <from>
                    <xdr:col>9</xdr:col>
                    <xdr:colOff>219075</xdr:colOff>
                    <xdr:row>4</xdr:row>
                    <xdr:rowOff>66675</xdr:rowOff>
                  </from>
                  <to>
                    <xdr:col>13</xdr:col>
                    <xdr:colOff>476250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5" name="Drop Down 17">
              <controlPr locked="0" defaultSize="0" autoLine="0" autoPict="0">
                <anchor moveWithCells="1">
                  <from>
                    <xdr:col>25</xdr:col>
                    <xdr:colOff>76200</xdr:colOff>
                    <xdr:row>4</xdr:row>
                    <xdr:rowOff>76200</xdr:rowOff>
                  </from>
                  <to>
                    <xdr:col>25</xdr:col>
                    <xdr:colOff>1419225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6" name="Drop Down 18">
              <controlPr locked="0" defaultSize="0" autoLine="0" autoPict="0">
                <anchor moveWithCells="1">
                  <from>
                    <xdr:col>21</xdr:col>
                    <xdr:colOff>295275</xdr:colOff>
                    <xdr:row>4</xdr:row>
                    <xdr:rowOff>76200</xdr:rowOff>
                  </from>
                  <to>
                    <xdr:col>23</xdr:col>
                    <xdr:colOff>200025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7" name="Drop Down 19">
              <controlPr locked="0" defaultSize="0" autoLine="0" autoPict="0">
                <anchor moveWithCells="1">
                  <from>
                    <xdr:col>17</xdr:col>
                    <xdr:colOff>76200</xdr:colOff>
                    <xdr:row>4</xdr:row>
                    <xdr:rowOff>66675</xdr:rowOff>
                  </from>
                  <to>
                    <xdr:col>19</xdr:col>
                    <xdr:colOff>47625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8" name="Drop Down 20">
              <controlPr locked="0" defaultSize="0" autoLine="0" autoPict="0">
                <anchor moveWithCells="1">
                  <from>
                    <xdr:col>3</xdr:col>
                    <xdr:colOff>28575</xdr:colOff>
                    <xdr:row>4</xdr:row>
                    <xdr:rowOff>57150</xdr:rowOff>
                  </from>
                  <to>
                    <xdr:col>7</xdr:col>
                    <xdr:colOff>504825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19" name="Drop Down 21">
              <controlPr locked="0" defaultSize="0" autoLine="0" autoPict="0">
                <anchor moveWithCells="1">
                  <from>
                    <xdr:col>9</xdr:col>
                    <xdr:colOff>219075</xdr:colOff>
                    <xdr:row>4</xdr:row>
                    <xdr:rowOff>66675</xdr:rowOff>
                  </from>
                  <to>
                    <xdr:col>13</xdr:col>
                    <xdr:colOff>1876425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0" name="Drop Down 22">
              <controlPr locked="0" defaultSize="0" autoLine="0" autoPict="0">
                <anchor moveWithCells="1">
                  <from>
                    <xdr:col>29</xdr:col>
                    <xdr:colOff>257175</xdr:colOff>
                    <xdr:row>4</xdr:row>
                    <xdr:rowOff>66675</xdr:rowOff>
                  </from>
                  <to>
                    <xdr:col>30</xdr:col>
                    <xdr:colOff>628650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1" name="Drop Down 23">
              <controlPr locked="0" defaultSize="0" autoLine="0" autoPict="0">
                <anchor moveWithCells="1">
                  <from>
                    <xdr:col>25</xdr:col>
                    <xdr:colOff>47625</xdr:colOff>
                    <xdr:row>4</xdr:row>
                    <xdr:rowOff>57150</xdr:rowOff>
                  </from>
                  <to>
                    <xdr:col>27</xdr:col>
                    <xdr:colOff>581025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2" name="Drop Down 24">
              <controlPr locked="0" defaultSize="0" autoLine="0" autoPict="0">
                <anchor moveWithCells="1">
                  <from>
                    <xdr:col>21</xdr:col>
                    <xdr:colOff>295275</xdr:colOff>
                    <xdr:row>4</xdr:row>
                    <xdr:rowOff>76200</xdr:rowOff>
                  </from>
                  <to>
                    <xdr:col>23</xdr:col>
                    <xdr:colOff>200025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7"/>
  <sheetViews>
    <sheetView workbookViewId="0">
      <pane xSplit="3" ySplit="1" topLeftCell="D9" activePane="bottomRight" state="frozen"/>
      <selection pane="topRight" activeCell="D1" sqref="D1"/>
      <selection pane="bottomLeft" activeCell="A2" sqref="A2"/>
      <selection pane="bottomRight" activeCell="H32" activeCellId="7" sqref="H25 H26 I26 I25 H31 I31 I32 H32"/>
    </sheetView>
  </sheetViews>
  <sheetFormatPr defaultRowHeight="12.75" x14ac:dyDescent="0.2"/>
  <cols>
    <col min="1" max="1" width="3" bestFit="1" customWidth="1"/>
    <col min="2" max="2" width="62" customWidth="1"/>
    <col min="3" max="3" width="1" customWidth="1"/>
    <col min="4" max="4" width="14.140625" customWidth="1"/>
    <col min="5" max="5" width="16.42578125" customWidth="1"/>
    <col min="6" max="7" width="1" customWidth="1"/>
    <col min="8" max="9" width="14.85546875" customWidth="1"/>
    <col min="10" max="10" width="1" customWidth="1"/>
    <col min="11" max="12" width="10.28515625" customWidth="1"/>
    <col min="13" max="13" width="0.85546875" customWidth="1"/>
    <col min="14" max="15" width="10.28515625" customWidth="1"/>
    <col min="16" max="16" width="0.85546875" customWidth="1"/>
    <col min="17" max="18" width="10.28515625" customWidth="1"/>
    <col min="19" max="19" width="0.85546875" customWidth="1"/>
    <col min="20" max="21" width="10.28515625" customWidth="1"/>
  </cols>
  <sheetData>
    <row r="1" spans="1:21" s="8" customFormat="1" ht="39.75" customHeight="1" x14ac:dyDescent="0.2">
      <c r="A1" s="111" t="s">
        <v>12</v>
      </c>
      <c r="B1" s="111"/>
      <c r="C1" s="9"/>
      <c r="D1" s="114" t="s">
        <v>13</v>
      </c>
      <c r="E1" s="115"/>
      <c r="F1" s="9"/>
      <c r="G1" s="9"/>
      <c r="H1" s="112"/>
      <c r="I1" s="113"/>
      <c r="K1" s="112"/>
      <c r="L1" s="113"/>
      <c r="N1" s="112"/>
      <c r="O1" s="113"/>
      <c r="Q1" s="112"/>
      <c r="R1" s="113"/>
      <c r="T1" s="112"/>
      <c r="U1" s="113"/>
    </row>
    <row r="2" spans="1:21" s="10" customFormat="1" ht="28.5" customHeight="1" x14ac:dyDescent="0.2">
      <c r="D2" s="11" t="s">
        <v>14</v>
      </c>
      <c r="E2" s="12" t="s">
        <v>15</v>
      </c>
      <c r="H2" s="11"/>
      <c r="I2" s="12"/>
    </row>
    <row r="3" spans="1:21" x14ac:dyDescent="0.2">
      <c r="B3" s="1" t="s">
        <v>3</v>
      </c>
      <c r="C3" s="1"/>
      <c r="D3" s="1"/>
      <c r="E3" s="1"/>
      <c r="F3" s="1"/>
      <c r="G3" s="1"/>
      <c r="H3" s="1"/>
      <c r="I3" s="1"/>
    </row>
    <row r="4" spans="1:21" x14ac:dyDescent="0.2">
      <c r="A4">
        <v>1</v>
      </c>
      <c r="B4" s="19" t="s">
        <v>16</v>
      </c>
      <c r="C4" s="3"/>
      <c r="D4" s="4">
        <v>490</v>
      </c>
      <c r="E4" s="34">
        <v>0.14480999999999999</v>
      </c>
      <c r="F4" s="3"/>
      <c r="G4" s="3"/>
      <c r="H4" s="34"/>
      <c r="I4" s="5"/>
      <c r="K4" s="4"/>
      <c r="L4" s="5"/>
      <c r="M4" s="3"/>
      <c r="N4" s="4"/>
      <c r="O4" s="5"/>
      <c r="P4" s="3"/>
      <c r="Q4" s="4"/>
      <c r="R4" s="5"/>
      <c r="T4" s="4"/>
      <c r="U4" s="5"/>
    </row>
    <row r="5" spans="1:21" x14ac:dyDescent="0.2">
      <c r="A5">
        <v>2</v>
      </c>
      <c r="B5" s="19" t="s">
        <v>17</v>
      </c>
      <c r="C5" s="3"/>
      <c r="D5" s="4">
        <v>490</v>
      </c>
      <c r="E5" s="34">
        <v>0.25015799999999999</v>
      </c>
      <c r="F5" s="3"/>
      <c r="G5" s="3"/>
      <c r="H5" s="4"/>
      <c r="I5" s="5"/>
      <c r="K5" s="4"/>
      <c r="L5" s="5"/>
      <c r="M5" s="3"/>
      <c r="N5" s="4"/>
      <c r="O5" s="5"/>
      <c r="P5" s="3"/>
      <c r="Q5" s="4"/>
      <c r="R5" s="5"/>
      <c r="T5" s="4"/>
      <c r="U5" s="5"/>
    </row>
    <row r="6" spans="1:21" x14ac:dyDescent="0.2">
      <c r="A6">
        <v>3</v>
      </c>
      <c r="B6" s="19" t="s">
        <v>18</v>
      </c>
      <c r="C6" s="3"/>
      <c r="D6" s="4">
        <v>490</v>
      </c>
      <c r="E6" s="34">
        <v>0.12494</v>
      </c>
      <c r="F6" s="3"/>
      <c r="G6" s="3"/>
      <c r="H6" s="4"/>
      <c r="I6" s="5"/>
      <c r="K6" s="4"/>
      <c r="L6" s="5"/>
      <c r="M6" s="3"/>
      <c r="N6" s="4"/>
      <c r="O6" s="5"/>
      <c r="P6" s="3"/>
      <c r="Q6" s="4"/>
      <c r="R6" s="5"/>
      <c r="T6" s="4"/>
      <c r="U6" s="5"/>
    </row>
    <row r="7" spans="1:21" x14ac:dyDescent="0.2">
      <c r="A7">
        <v>4</v>
      </c>
      <c r="B7" s="19" t="s">
        <v>19</v>
      </c>
      <c r="C7" s="3"/>
      <c r="D7" s="4">
        <v>800</v>
      </c>
      <c r="E7" s="34">
        <v>0.16719600000000001</v>
      </c>
      <c r="F7" s="3"/>
      <c r="G7" s="3"/>
      <c r="H7" s="4"/>
      <c r="I7" s="5"/>
      <c r="K7" s="4"/>
      <c r="L7" s="5"/>
      <c r="M7" s="3"/>
      <c r="N7" s="4"/>
      <c r="O7" s="5"/>
      <c r="P7" s="3"/>
      <c r="Q7" s="4"/>
      <c r="R7" s="5"/>
      <c r="T7" s="4"/>
      <c r="U7" s="5"/>
    </row>
    <row r="8" spans="1:21" x14ac:dyDescent="0.2">
      <c r="A8">
        <v>5</v>
      </c>
      <c r="B8" s="19" t="s">
        <v>20</v>
      </c>
      <c r="C8" s="3"/>
      <c r="D8" s="4">
        <v>630</v>
      </c>
      <c r="E8" s="34">
        <v>0.43089499999999997</v>
      </c>
      <c r="F8" s="3"/>
      <c r="G8" s="3"/>
      <c r="H8" s="4"/>
      <c r="I8" s="5"/>
      <c r="K8" s="4"/>
      <c r="L8" s="5"/>
      <c r="M8" s="3"/>
      <c r="N8" s="4"/>
      <c r="O8" s="5"/>
      <c r="P8" s="3"/>
      <c r="Q8" s="4"/>
      <c r="R8" s="5"/>
      <c r="T8" s="4"/>
      <c r="U8" s="5"/>
    </row>
    <row r="9" spans="1:21" x14ac:dyDescent="0.2">
      <c r="A9">
        <v>6</v>
      </c>
      <c r="B9" s="19" t="s">
        <v>21</v>
      </c>
      <c r="C9" s="3"/>
      <c r="D9" s="4">
        <v>630</v>
      </c>
      <c r="E9" s="34">
        <v>0.62472300000000003</v>
      </c>
      <c r="F9" s="3"/>
      <c r="G9" s="3"/>
      <c r="H9" s="34"/>
      <c r="I9" s="5"/>
      <c r="K9" s="4"/>
      <c r="L9" s="5"/>
      <c r="M9" s="3"/>
      <c r="N9" s="4"/>
      <c r="O9" s="5"/>
      <c r="P9" s="3"/>
      <c r="Q9" s="4"/>
      <c r="R9" s="5"/>
      <c r="T9" s="4"/>
      <c r="U9" s="5"/>
    </row>
    <row r="10" spans="1:21" x14ac:dyDescent="0.2">
      <c r="A10">
        <v>7</v>
      </c>
      <c r="B10" s="19" t="s">
        <v>22</v>
      </c>
      <c r="C10" s="3"/>
      <c r="D10" s="4">
        <v>630</v>
      </c>
      <c r="E10" s="34">
        <v>0.31180400000000003</v>
      </c>
      <c r="F10" s="3"/>
      <c r="G10" s="3"/>
      <c r="H10" s="4"/>
      <c r="I10" s="5"/>
      <c r="K10" s="4"/>
      <c r="L10" s="5"/>
      <c r="M10" s="3"/>
      <c r="N10" s="4"/>
      <c r="O10" s="5"/>
      <c r="P10" s="3"/>
      <c r="Q10" s="4"/>
      <c r="R10" s="5"/>
      <c r="T10" s="4"/>
      <c r="U10" s="5"/>
    </row>
    <row r="11" spans="1:21" x14ac:dyDescent="0.2">
      <c r="A11">
        <v>8</v>
      </c>
      <c r="B11" s="19" t="s">
        <v>23</v>
      </c>
      <c r="C11" s="3"/>
      <c r="D11" s="4">
        <v>1600</v>
      </c>
      <c r="E11" s="35">
        <v>4.5245579999999999</v>
      </c>
      <c r="F11" s="3"/>
      <c r="G11" s="3"/>
      <c r="H11" s="4"/>
      <c r="I11" s="5"/>
      <c r="K11" s="4"/>
      <c r="L11" s="5"/>
      <c r="M11" s="3"/>
      <c r="N11" s="4"/>
      <c r="O11" s="5"/>
      <c r="P11" s="3"/>
      <c r="Q11" s="4"/>
      <c r="R11" s="5"/>
      <c r="T11" s="4"/>
      <c r="U11" s="5"/>
    </row>
    <row r="12" spans="1:21" x14ac:dyDescent="0.2">
      <c r="A12">
        <v>9</v>
      </c>
      <c r="B12" s="19" t="s">
        <v>24</v>
      </c>
      <c r="C12" s="3"/>
      <c r="D12" s="4">
        <v>1600</v>
      </c>
      <c r="E12" s="35">
        <v>5.8004850000000001</v>
      </c>
      <c r="F12" s="3"/>
      <c r="G12" s="3"/>
      <c r="H12" s="4"/>
      <c r="I12" s="5"/>
      <c r="K12" s="4"/>
      <c r="L12" s="5"/>
      <c r="M12" s="3"/>
      <c r="N12" s="4"/>
      <c r="O12" s="5"/>
      <c r="P12" s="3"/>
      <c r="Q12" s="4"/>
      <c r="R12" s="5"/>
      <c r="T12" s="4"/>
      <c r="U12" s="5"/>
    </row>
    <row r="13" spans="1:21" x14ac:dyDescent="0.2">
      <c r="A13">
        <v>10</v>
      </c>
      <c r="B13" s="19" t="s">
        <v>25</v>
      </c>
      <c r="C13" s="3"/>
      <c r="D13" s="4">
        <v>1600</v>
      </c>
      <c r="E13" s="35">
        <v>4.3224679999999998</v>
      </c>
      <c r="F13" s="3"/>
      <c r="G13" s="3"/>
      <c r="H13" s="4"/>
      <c r="I13" s="5"/>
      <c r="K13" s="4"/>
      <c r="L13" s="5"/>
      <c r="M13" s="3"/>
      <c r="N13" s="4"/>
      <c r="O13" s="5"/>
      <c r="P13" s="3"/>
      <c r="Q13" s="4"/>
      <c r="R13" s="5"/>
      <c r="T13" s="4"/>
      <c r="U13" s="5"/>
    </row>
    <row r="14" spans="1:21" ht="19.5" customHeight="1" x14ac:dyDescent="0.2">
      <c r="B14" s="6" t="s">
        <v>26</v>
      </c>
      <c r="C14" s="3"/>
      <c r="D14" s="4"/>
      <c r="E14" s="28"/>
      <c r="F14" s="1"/>
      <c r="G14" s="4"/>
      <c r="H14" s="4"/>
    </row>
    <row r="15" spans="1:21" x14ac:dyDescent="0.2">
      <c r="A15" s="66">
        <v>1</v>
      </c>
      <c r="B15" s="71" t="s">
        <v>27</v>
      </c>
      <c r="C15" s="72"/>
      <c r="D15" s="73">
        <v>120</v>
      </c>
      <c r="E15" s="74"/>
      <c r="F15" s="75"/>
      <c r="G15" s="73"/>
      <c r="H15" s="73"/>
      <c r="I15" s="66"/>
      <c r="J15" s="66"/>
      <c r="K15" s="73"/>
      <c r="L15" s="66"/>
      <c r="M15" s="66"/>
      <c r="N15" s="73"/>
      <c r="O15" s="66"/>
      <c r="P15" s="66"/>
      <c r="Q15" s="73"/>
      <c r="R15" s="66"/>
      <c r="S15" s="66"/>
      <c r="T15" s="73"/>
      <c r="U15" s="66"/>
    </row>
    <row r="16" spans="1:21" x14ac:dyDescent="0.2">
      <c r="A16" s="66">
        <v>2</v>
      </c>
      <c r="B16" s="72" t="s">
        <v>28</v>
      </c>
      <c r="C16" s="72"/>
      <c r="D16" s="73">
        <v>592</v>
      </c>
      <c r="E16" s="74"/>
      <c r="F16" s="72"/>
      <c r="G16" s="73"/>
      <c r="H16" s="73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</row>
    <row r="17" spans="1:21" x14ac:dyDescent="0.2">
      <c r="A17" s="66">
        <v>3</v>
      </c>
      <c r="B17" s="72" t="s">
        <v>29</v>
      </c>
      <c r="C17" s="72"/>
      <c r="D17" s="73">
        <v>208</v>
      </c>
      <c r="E17" s="66"/>
      <c r="F17" s="72"/>
      <c r="G17" s="73"/>
      <c r="H17" s="73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</row>
    <row r="18" spans="1:21" x14ac:dyDescent="0.2">
      <c r="A18" s="66">
        <v>4</v>
      </c>
      <c r="B18" s="71" t="s">
        <v>30</v>
      </c>
      <c r="C18" s="72"/>
      <c r="D18" s="73">
        <v>728</v>
      </c>
      <c r="E18" s="66"/>
      <c r="F18" s="72"/>
      <c r="G18" s="73"/>
      <c r="H18" s="73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</row>
    <row r="19" spans="1:21" x14ac:dyDescent="0.2">
      <c r="A19" s="66">
        <v>5</v>
      </c>
      <c r="B19" s="71" t="s">
        <v>31</v>
      </c>
      <c r="C19" s="72"/>
      <c r="D19" s="73">
        <v>208</v>
      </c>
      <c r="E19" s="66"/>
      <c r="F19" s="72"/>
      <c r="G19" s="73"/>
      <c r="H19" s="73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</row>
    <row r="20" spans="1:21" x14ac:dyDescent="0.2">
      <c r="A20">
        <v>6</v>
      </c>
      <c r="B20" s="19" t="s">
        <v>32</v>
      </c>
      <c r="C20" s="3"/>
      <c r="D20" s="4">
        <v>280</v>
      </c>
      <c r="E20" s="66"/>
      <c r="F20" s="72"/>
      <c r="G20" s="73"/>
      <c r="H20" s="73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</row>
    <row r="21" spans="1:21" ht="19.5" customHeight="1" x14ac:dyDescent="0.2">
      <c r="B21" s="6" t="s">
        <v>33</v>
      </c>
      <c r="C21" s="3"/>
      <c r="D21" s="4"/>
      <c r="F21" s="3"/>
      <c r="G21" s="4"/>
      <c r="H21" s="4"/>
    </row>
    <row r="22" spans="1:21" x14ac:dyDescent="0.2">
      <c r="A22">
        <v>1</v>
      </c>
      <c r="B22" s="19" t="s">
        <v>34</v>
      </c>
      <c r="C22" s="3"/>
      <c r="D22" s="4">
        <v>0</v>
      </c>
      <c r="F22" s="3"/>
      <c r="G22" s="4"/>
      <c r="H22" s="4"/>
      <c r="K22" s="4"/>
      <c r="N22" s="4"/>
      <c r="Q22" s="4"/>
      <c r="T22" s="4"/>
    </row>
    <row r="23" spans="1:21" x14ac:dyDescent="0.2">
      <c r="A23">
        <v>2</v>
      </c>
      <c r="B23" s="19" t="s">
        <v>35</v>
      </c>
      <c r="C23" s="3"/>
      <c r="D23" s="4">
        <v>432</v>
      </c>
      <c r="F23" s="3"/>
      <c r="G23" s="4"/>
      <c r="H23" s="4"/>
    </row>
    <row r="24" spans="1:21" x14ac:dyDescent="0.2">
      <c r="A24">
        <v>3</v>
      </c>
      <c r="B24" s="19" t="s">
        <v>36</v>
      </c>
      <c r="C24" s="3"/>
      <c r="D24" s="4">
        <f>SUM(D23*2)</f>
        <v>864</v>
      </c>
      <c r="F24" s="3"/>
      <c r="G24" s="4"/>
      <c r="H24" s="4"/>
    </row>
    <row r="25" spans="1:21" x14ac:dyDescent="0.2">
      <c r="A25">
        <v>4</v>
      </c>
      <c r="B25" s="19" t="s">
        <v>37</v>
      </c>
      <c r="C25" s="3"/>
      <c r="D25" s="31">
        <f>D23*3</f>
        <v>1296</v>
      </c>
      <c r="F25" s="3"/>
      <c r="G25" s="4"/>
      <c r="H25" s="76"/>
      <c r="I25" s="77"/>
    </row>
    <row r="26" spans="1:21" x14ac:dyDescent="0.2">
      <c r="A26">
        <v>5</v>
      </c>
      <c r="B26" s="19" t="s">
        <v>38</v>
      </c>
      <c r="C26" s="3"/>
      <c r="D26" s="4">
        <f>D23*4</f>
        <v>1728</v>
      </c>
      <c r="F26" s="3"/>
      <c r="G26" s="4"/>
      <c r="H26" s="76"/>
      <c r="I26" s="77"/>
    </row>
    <row r="27" spans="1:21" ht="19.5" customHeight="1" x14ac:dyDescent="0.2">
      <c r="B27" s="6" t="s">
        <v>39</v>
      </c>
      <c r="C27" s="29"/>
      <c r="F27" s="29"/>
    </row>
    <row r="28" spans="1:21" x14ac:dyDescent="0.2">
      <c r="A28">
        <v>1</v>
      </c>
      <c r="B28" s="19" t="s">
        <v>34</v>
      </c>
      <c r="C28" s="3"/>
      <c r="D28" s="4">
        <v>0</v>
      </c>
      <c r="F28" s="3"/>
      <c r="G28" s="4"/>
      <c r="H28" s="4"/>
    </row>
    <row r="29" spans="1:21" x14ac:dyDescent="0.2">
      <c r="A29">
        <v>2</v>
      </c>
      <c r="B29" s="19" t="s">
        <v>35</v>
      </c>
      <c r="C29" s="3"/>
      <c r="D29" s="4">
        <v>176</v>
      </c>
      <c r="F29" s="3"/>
      <c r="G29" s="4"/>
      <c r="H29" s="4"/>
    </row>
    <row r="30" spans="1:21" x14ac:dyDescent="0.2">
      <c r="A30">
        <v>3</v>
      </c>
      <c r="B30" s="19" t="s">
        <v>36</v>
      </c>
      <c r="C30" s="3"/>
      <c r="D30" s="4">
        <f t="shared" ref="D30" si="0">SUM(D29*2)</f>
        <v>352</v>
      </c>
      <c r="F30" s="3"/>
      <c r="G30" s="4"/>
      <c r="H30" s="4"/>
    </row>
    <row r="31" spans="1:21" x14ac:dyDescent="0.2">
      <c r="A31">
        <v>4</v>
      </c>
      <c r="B31" s="19" t="s">
        <v>37</v>
      </c>
      <c r="C31" s="3"/>
      <c r="D31" s="4">
        <f>SUM(D29*3)</f>
        <v>528</v>
      </c>
      <c r="F31" s="3"/>
      <c r="G31" s="4"/>
      <c r="H31" s="76"/>
      <c r="I31" s="77"/>
    </row>
    <row r="32" spans="1:21" x14ac:dyDescent="0.2">
      <c r="A32">
        <v>5</v>
      </c>
      <c r="B32" s="19" t="s">
        <v>38</v>
      </c>
      <c r="C32" s="3"/>
      <c r="D32" s="4">
        <f>SUM(D29*4)</f>
        <v>704</v>
      </c>
      <c r="F32" s="3"/>
      <c r="G32" s="4"/>
      <c r="H32" s="76"/>
      <c r="I32" s="77"/>
    </row>
    <row r="33" spans="1:12" ht="20.25" customHeight="1" x14ac:dyDescent="0.2">
      <c r="B33" s="6" t="s">
        <v>40</v>
      </c>
      <c r="C33" s="29"/>
      <c r="D33" s="18" t="s">
        <v>41</v>
      </c>
      <c r="E33" s="18" t="s">
        <v>42</v>
      </c>
      <c r="F33" s="29"/>
    </row>
    <row r="34" spans="1:12" s="15" customFormat="1" x14ac:dyDescent="0.2">
      <c r="A34">
        <v>1</v>
      </c>
      <c r="B34" s="19" t="s">
        <v>43</v>
      </c>
      <c r="C34" s="19"/>
      <c r="D34" s="4">
        <v>0</v>
      </c>
      <c r="E34" s="4">
        <v>0</v>
      </c>
      <c r="F34" s="19"/>
      <c r="G34" s="30"/>
      <c r="H34" s="30"/>
      <c r="I34" s="30"/>
      <c r="J34" s="30"/>
      <c r="K34" s="30"/>
      <c r="L34" s="30"/>
    </row>
    <row r="35" spans="1:12" x14ac:dyDescent="0.2">
      <c r="A35">
        <v>2</v>
      </c>
      <c r="B35" s="19" t="s">
        <v>44</v>
      </c>
      <c r="C35" s="3"/>
      <c r="D35" s="4">
        <v>963</v>
      </c>
      <c r="E35" s="4">
        <v>963</v>
      </c>
      <c r="F35" s="3"/>
      <c r="G35" s="4"/>
      <c r="H35" s="4"/>
    </row>
    <row r="36" spans="1:12" x14ac:dyDescent="0.2">
      <c r="A36">
        <v>3</v>
      </c>
      <c r="B36" s="19" t="s">
        <v>45</v>
      </c>
      <c r="C36" s="3"/>
      <c r="D36" s="4">
        <v>523</v>
      </c>
      <c r="E36" s="4">
        <v>523</v>
      </c>
      <c r="F36" s="3"/>
      <c r="G36" s="4"/>
      <c r="H36" s="4"/>
    </row>
    <row r="37" spans="1:12" x14ac:dyDescent="0.2">
      <c r="A37">
        <v>4</v>
      </c>
      <c r="B37" s="19" t="s">
        <v>46</v>
      </c>
      <c r="C37" s="3"/>
      <c r="D37" s="4">
        <v>523</v>
      </c>
      <c r="E37" s="4">
        <v>523</v>
      </c>
      <c r="F37" s="3"/>
      <c r="G37" s="4"/>
      <c r="H37" s="4"/>
    </row>
    <row r="38" spans="1:12" x14ac:dyDescent="0.2">
      <c r="A38">
        <v>5</v>
      </c>
      <c r="B38" s="19" t="s">
        <v>47</v>
      </c>
      <c r="C38" s="3"/>
      <c r="D38" s="27" t="s">
        <v>48</v>
      </c>
      <c r="E38" s="27" t="s">
        <v>48</v>
      </c>
      <c r="F38" s="3"/>
      <c r="G38" s="4"/>
      <c r="H38" s="4"/>
    </row>
    <row r="39" spans="1:12" x14ac:dyDescent="0.2">
      <c r="B39" s="19"/>
      <c r="C39" s="3"/>
      <c r="D39" s="27"/>
      <c r="E39" s="27"/>
      <c r="F39" s="3"/>
      <c r="G39" s="4"/>
      <c r="H39" s="4"/>
    </row>
    <row r="40" spans="1:12" s="18" customFormat="1" ht="26.25" customHeight="1" x14ac:dyDescent="0.2">
      <c r="B40" s="6" t="s">
        <v>49</v>
      </c>
      <c r="D40" s="26" t="s">
        <v>50</v>
      </c>
      <c r="E40" s="18" t="s">
        <v>51</v>
      </c>
      <c r="G40" s="26"/>
    </row>
    <row r="41" spans="1:12" x14ac:dyDescent="0.2">
      <c r="A41">
        <v>1</v>
      </c>
      <c r="B41" s="19" t="s">
        <v>52</v>
      </c>
      <c r="D41" s="31">
        <v>0</v>
      </c>
      <c r="E41" s="31">
        <v>0</v>
      </c>
    </row>
    <row r="42" spans="1:12" x14ac:dyDescent="0.2">
      <c r="A42">
        <v>2</v>
      </c>
      <c r="B42" s="19" t="s">
        <v>53</v>
      </c>
      <c r="D42" s="32">
        <v>250</v>
      </c>
      <c r="E42" s="32">
        <v>87.5</v>
      </c>
    </row>
    <row r="43" spans="1:12" x14ac:dyDescent="0.2">
      <c r="B43" s="30"/>
      <c r="D43" s="33"/>
      <c r="E43" s="33"/>
    </row>
    <row r="45" spans="1:12" s="8" customFormat="1" ht="20.25" customHeight="1" x14ac:dyDescent="0.2">
      <c r="B45" s="9"/>
      <c r="C45" s="9"/>
      <c r="D45" s="14"/>
      <c r="E45" s="14"/>
      <c r="F45" s="7"/>
      <c r="G45" s="14"/>
      <c r="H45" s="7"/>
      <c r="I45" s="7"/>
      <c r="J45" s="7"/>
      <c r="K45" s="7"/>
      <c r="L45" s="7"/>
    </row>
    <row r="46" spans="1:12" ht="15" customHeight="1" x14ac:dyDescent="0.2">
      <c r="B46" s="30"/>
      <c r="C46" s="30"/>
      <c r="D46" s="13"/>
      <c r="E46" s="13"/>
      <c r="F46" s="2"/>
      <c r="G46" s="13"/>
      <c r="H46" s="2"/>
      <c r="I46" s="2"/>
      <c r="J46" s="2"/>
      <c r="K46" s="2"/>
      <c r="L46" s="2"/>
    </row>
    <row r="47" spans="1:12" ht="15" customHeight="1" x14ac:dyDescent="0.2">
      <c r="B47" s="30"/>
      <c r="C47" s="30"/>
      <c r="D47" s="13"/>
      <c r="E47" s="13"/>
      <c r="F47" s="2"/>
      <c r="G47" s="13"/>
      <c r="H47" s="2"/>
      <c r="I47" s="2"/>
      <c r="J47" s="2"/>
      <c r="K47" s="2"/>
      <c r="L47" s="2"/>
    </row>
  </sheetData>
  <sheetProtection selectLockedCells="1"/>
  <mergeCells count="7">
    <mergeCell ref="A1:B1"/>
    <mergeCell ref="Q1:R1"/>
    <mergeCell ref="T1:U1"/>
    <mergeCell ref="D1:E1"/>
    <mergeCell ref="H1:I1"/>
    <mergeCell ref="K1:L1"/>
    <mergeCell ref="N1:O1"/>
  </mergeCells>
  <phoneticPr fontId="0" type="noConversion"/>
  <printOptions gridLines="1"/>
  <pageMargins left="0.55118110236220474" right="0.55118110236220474" top="0.39370078740157483" bottom="0.59055118110236227" header="0.51181102362204722" footer="0.51181102362204722"/>
  <pageSetup paperSize="9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530BC14C384046B987999598AF4AF9" ma:contentTypeVersion="30" ma:contentTypeDescription="Create a new document." ma:contentTypeScope="" ma:versionID="c3497b92ecc1e0e47f45782fe16d8696">
  <xsd:schema xmlns:xsd="http://www.w3.org/2001/XMLSchema" xmlns:xs="http://www.w3.org/2001/XMLSchema" xmlns:p="http://schemas.microsoft.com/office/2006/metadata/properties" xmlns:ns2="b2eddae6-4fcf-418a-b7ae-a3421c4ffbc1" xmlns:ns3="ff5839a2-d109-4d1b-b4fa-c561ac81ab3b" targetNamespace="http://schemas.microsoft.com/office/2006/metadata/properties" ma:root="true" ma:fieldsID="6f09dfa219f4fea9d8846c0066263924" ns2:_="" ns3:_="">
    <xsd:import namespace="b2eddae6-4fcf-418a-b7ae-a3421c4ffbc1"/>
    <xsd:import namespace="ff5839a2-d109-4d1b-b4fa-c561ac81ab3b"/>
    <xsd:element name="properties">
      <xsd:complexType>
        <xsd:sequence>
          <xsd:element name="documentManagement">
            <xsd:complexType>
              <xsd:all>
                <xsd:element ref="ns2:Filter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PhotoFilter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_Flow_SignoffStatus" minOccurs="0"/>
                <xsd:element ref="ns3:TaxKeywordTaxHTField" minOccurs="0"/>
                <xsd:element ref="ns3:TaxCatchAll" minOccurs="0"/>
                <xsd:element ref="ns2:Financial_x0020_Year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ddae6-4fcf-418a-b7ae-a3421c4ffbc1" elementFormDefault="qualified">
    <xsd:import namespace="http://schemas.microsoft.com/office/2006/documentManagement/types"/>
    <xsd:import namespace="http://schemas.microsoft.com/office/infopath/2007/PartnerControls"/>
    <xsd:element name="Filter" ma:index="2" nillable="true" ma:displayName="Filter" ma:format="Dropdown" ma:internalName="Filter" ma:readOnly="false">
      <xsd:simpleType>
        <xsd:restriction base="dms:Choice">
          <xsd:enumeration value="Choice 1"/>
          <xsd:enumeration value="Choice 2"/>
          <xsd:enumeration value="Choice 3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PhotoFilter" ma:index="15" nillable="true" ma:displayName="Photo Filter" ma:format="Dropdown" ma:internalName="PhotoFilter">
      <xsd:simpleType>
        <xsd:restriction base="dms:Choice">
          <xsd:enumeration value="Library"/>
          <xsd:enumeration value="SCC"/>
          <xsd:enumeration value="2021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Financial_x0020_Year" ma:index="27" nillable="true" ma:displayName="Financial Year" ma:default="21/22" ma:format="Dropdown" ma:internalName="Financial_x0020_Year">
      <xsd:simpleType>
        <xsd:restriction base="dms:Choice">
          <xsd:enumeration value="21/22"/>
        </xsd:restriction>
      </xsd:simpleType>
    </xsd:element>
    <xsd:element name="lcf76f155ced4ddcb4097134ff3c332f" ma:index="29" nillable="true" ma:taxonomy="true" ma:internalName="lcf76f155ced4ddcb4097134ff3c332f" ma:taxonomyFieldName="MediaServiceImageTags" ma:displayName="Image Tags" ma:readOnly="false" ma:fieldId="{5cf76f15-5ced-4ddc-b409-7134ff3c332f}" ma:taxonomyMulti="true" ma:sspId="3c2d1a80-ebbd-4ae9-9733-5b86bfdfdc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839a2-d109-4d1b-b4fa-c561ac81ab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KeywordTaxHTField" ma:index="25" nillable="true" ma:taxonomy="true" ma:internalName="TaxKeywordTaxHTField" ma:taxonomyFieldName="TaxKeyword" ma:displayName="Enterprise Keywords" ma:fieldId="{23f27201-bee3-471e-b2e7-b64fd8b7ca38}" ma:taxonomyMulti="true" ma:sspId="3c2d1a80-ebbd-4ae9-9733-5b86bfdfdc61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6" nillable="true" ma:displayName="Taxonomy Catch All Column" ma:hidden="true" ma:list="{d39cd3d2-2fa3-4a80-a280-238fece7bd79}" ma:internalName="TaxCatchAll" ma:showField="CatchAllData" ma:web="ff5839a2-d109-4d1b-b4fa-c561ac81ab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nancial_x0020_Year xmlns="b2eddae6-4fcf-418a-b7ae-a3421c4ffbc1">21/22</Financial_x0020_Year>
    <TaxCatchAll xmlns="ff5839a2-d109-4d1b-b4fa-c561ac81ab3b">
      <Value>724</Value>
    </TaxCatchAll>
    <PhotoFilter xmlns="b2eddae6-4fcf-418a-b7ae-a3421c4ffbc1" xsi:nil="true"/>
    <_Flow_SignoffStatus xmlns="b2eddae6-4fcf-418a-b7ae-a3421c4ffbc1" xsi:nil="true"/>
    <TaxKeywordTaxHTField xmlns="ff5839a2-d109-4d1b-b4fa-c561ac81ab3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Special Rate Variation</TermName>
          <TermId xmlns="http://schemas.microsoft.com/office/infopath/2007/PartnerControls">13f31b11-f130-4997-ae81-405abe37f923</TermId>
        </TermInfo>
      </Terms>
    </TaxKeywordTaxHTField>
    <Filter xmlns="b2eddae6-4fcf-418a-b7ae-a3421c4ffbc1" xsi:nil="true"/>
    <lcf76f155ced4ddcb4097134ff3c332f xmlns="b2eddae6-4fcf-418a-b7ae-a3421c4ffbc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71CC0A-6318-47D4-92A0-246427CF01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88E6ED-6429-4101-9929-0FAF4B68AA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eddae6-4fcf-418a-b7ae-a3421c4ffbc1"/>
    <ds:schemaRef ds:uri="ff5839a2-d109-4d1b-b4fa-c561ac81ab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EE9E08-847C-439F-A9D8-30CC70474432}">
  <ds:schemaRefs>
    <ds:schemaRef ds:uri="http://schemas.microsoft.com/office/2006/metadata/properties"/>
    <ds:schemaRef ds:uri="http://schemas.microsoft.com/office/infopath/2007/PartnerControls"/>
    <ds:schemaRef ds:uri="b2eddae6-4fcf-418a-b7ae-a3421c4ffbc1"/>
    <ds:schemaRef ds:uri="ff5839a2-d109-4d1b-b4fa-c561ac81ab3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Rates Calculator</vt:lpstr>
      <vt:lpstr>Tables</vt:lpstr>
      <vt:lpstr>Add_Garbage</vt:lpstr>
      <vt:lpstr>Add_Recycle</vt:lpstr>
      <vt:lpstr>Ordinary_Rates</vt:lpstr>
      <vt:lpstr>Pensioner</vt:lpstr>
      <vt:lpstr>Sewer</vt:lpstr>
      <vt:lpstr>Waste_Mgmt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SRV Rate Increase Calculator</dc:title>
  <dc:subject>SRV</dc:subject>
  <dc:creator>Tim Weeks</dc:creator>
  <cp:keywords>Special Rate Variation</cp:keywords>
  <dc:description/>
  <cp:lastModifiedBy>Glenn Newman</cp:lastModifiedBy>
  <cp:revision/>
  <dcterms:created xsi:type="dcterms:W3CDTF">2001-06-27T05:11:45Z</dcterms:created>
  <dcterms:modified xsi:type="dcterms:W3CDTF">2026-05-13T22:43:54Z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0x010100FE530BC14C384046B987999598AF4AF9</vt:lpwstr>
  </property>
  <property fmtid="{D5CDD505-2E9C-101B-9397-08002B2CF9AE}" pid="3" name="TaxKeyword">
    <vt:lpwstr>724;#Special Rate Variation|13f31b11-f130-4997-ae81-405abe37f923</vt:lpwstr>
  </property>
  <property fmtid="{D5CDD505-2E9C-101B-9397-08002B2CF9AE}" pid="4" name="MediaServiceImageTags">
    <vt:lpwstr/>
  </property>
</Properties>
</file>